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SISTEMI DI GESTIONE\qualità_ambiente_sicurezza\SITO internet\RACC DIFF\"/>
    </mc:Choice>
  </mc:AlternateContent>
  <xr:revisionPtr revIDLastSave="0" documentId="13_ncr:1_{D0AD2BD0-45A0-4A80-8AA0-88011B653ECF}" xr6:coauthVersionLast="43" xr6:coauthVersionMax="43" xr10:uidLastSave="{00000000-0000-0000-0000-000000000000}"/>
  <bookViews>
    <workbookView xWindow="-120" yWindow="-120" windowWidth="25440" windowHeight="15390" xr2:uid="{00000000-000D-0000-FFFF-FFFF00000000}"/>
  </bookViews>
  <sheets>
    <sheet name="Foglio1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T5" i="5" l="1"/>
  <c r="AT6" i="5"/>
  <c r="AT7" i="5"/>
  <c r="AT8" i="5"/>
  <c r="AT9" i="5"/>
  <c r="AT10" i="5"/>
  <c r="AT11" i="5"/>
  <c r="AT12" i="5"/>
  <c r="AT13" i="5"/>
  <c r="AT14" i="5"/>
  <c r="AT15" i="5"/>
  <c r="AT16" i="5"/>
  <c r="AT17" i="5"/>
  <c r="AT18" i="5"/>
  <c r="AT19" i="5"/>
  <c r="AT20" i="5"/>
  <c r="AT21" i="5"/>
  <c r="AT22" i="5"/>
  <c r="AT23" i="5"/>
  <c r="AT24" i="5"/>
  <c r="AT25" i="5"/>
  <c r="AT26" i="5"/>
  <c r="AT27" i="5"/>
  <c r="AT28" i="5"/>
  <c r="AT29" i="5"/>
  <c r="AT30" i="5"/>
  <c r="AT31" i="5"/>
  <c r="AT32" i="5"/>
  <c r="AT33" i="5"/>
  <c r="AT34" i="5"/>
  <c r="AT35" i="5"/>
  <c r="AT36" i="5"/>
  <c r="AT37" i="5"/>
  <c r="AT38" i="5"/>
  <c r="AT39" i="5"/>
  <c r="AT40" i="5"/>
  <c r="AT41" i="5"/>
  <c r="AT42" i="5"/>
  <c r="AT43" i="5"/>
  <c r="AT44" i="5"/>
  <c r="AT45" i="5"/>
  <c r="AT46" i="5"/>
  <c r="AT47" i="5"/>
  <c r="AT4" i="5"/>
  <c r="D48" i="5"/>
  <c r="AS48" i="5" l="1"/>
  <c r="C48" i="5" l="1"/>
  <c r="E48" i="5"/>
  <c r="F48" i="5"/>
  <c r="G48" i="5"/>
  <c r="H48" i="5"/>
  <c r="I48" i="5"/>
  <c r="J48" i="5"/>
  <c r="K48" i="5"/>
  <c r="L48" i="5"/>
  <c r="M48" i="5"/>
  <c r="N48" i="5"/>
  <c r="O48" i="5"/>
  <c r="P48" i="5"/>
  <c r="Q48" i="5"/>
  <c r="S48" i="5"/>
  <c r="T48" i="5"/>
  <c r="U48" i="5"/>
  <c r="W48" i="5"/>
  <c r="X48" i="5"/>
  <c r="Y48" i="5"/>
  <c r="Z48" i="5"/>
  <c r="AA48" i="5"/>
  <c r="AB48" i="5"/>
  <c r="AC48" i="5"/>
  <c r="AD48" i="5"/>
  <c r="AF48" i="5"/>
  <c r="AG48" i="5"/>
  <c r="AH48" i="5"/>
  <c r="AJ48" i="5"/>
  <c r="AK48" i="5"/>
  <c r="AL48" i="5"/>
  <c r="AM48" i="5"/>
  <c r="AN48" i="5"/>
  <c r="B48" i="5"/>
  <c r="AI33" i="5" l="1"/>
  <c r="V33" i="5"/>
  <c r="V48" i="5" s="1"/>
  <c r="R33" i="5"/>
  <c r="R17" i="5"/>
  <c r="R48" i="5" s="1"/>
  <c r="AE37" i="5" l="1"/>
  <c r="AE48" i="5" s="1"/>
  <c r="AI24" i="5"/>
  <c r="AI48" i="5" s="1"/>
  <c r="AP47" i="5" l="1"/>
  <c r="AO47" i="5"/>
  <c r="AP46" i="5"/>
  <c r="AO46" i="5"/>
  <c r="AQ46" i="5" s="1"/>
  <c r="AR46" i="5" s="1"/>
  <c r="AP45" i="5"/>
  <c r="AO45" i="5"/>
  <c r="AP44" i="5"/>
  <c r="AO44" i="5"/>
  <c r="AQ44" i="5" s="1"/>
  <c r="AR44" i="5" s="1"/>
  <c r="AP43" i="5"/>
  <c r="AO43" i="5"/>
  <c r="AP42" i="5"/>
  <c r="AO42" i="5"/>
  <c r="AP41" i="5"/>
  <c r="AO41" i="5"/>
  <c r="AP40" i="5"/>
  <c r="AO40" i="5"/>
  <c r="AP39" i="5"/>
  <c r="AO39" i="5"/>
  <c r="AP38" i="5"/>
  <c r="AO38" i="5"/>
  <c r="AQ38" i="5" s="1"/>
  <c r="AR38" i="5" s="1"/>
  <c r="AP37" i="5"/>
  <c r="AO37" i="5"/>
  <c r="AP36" i="5"/>
  <c r="AO36" i="5"/>
  <c r="AP35" i="5"/>
  <c r="AO35" i="5"/>
  <c r="AP34" i="5"/>
  <c r="AO34" i="5"/>
  <c r="AQ34" i="5" s="1"/>
  <c r="AR34" i="5" s="1"/>
  <c r="AP33" i="5"/>
  <c r="AO33" i="5"/>
  <c r="AP32" i="5"/>
  <c r="AO32" i="5"/>
  <c r="AQ32" i="5" s="1"/>
  <c r="AR32" i="5" s="1"/>
  <c r="AP31" i="5"/>
  <c r="AO31" i="5"/>
  <c r="AP30" i="5"/>
  <c r="AO30" i="5"/>
  <c r="AP29" i="5"/>
  <c r="AO29" i="5"/>
  <c r="AP28" i="5"/>
  <c r="AO28" i="5"/>
  <c r="AP27" i="5"/>
  <c r="AO27" i="5"/>
  <c r="AP26" i="5"/>
  <c r="AO26" i="5"/>
  <c r="AP25" i="5"/>
  <c r="AO25" i="5"/>
  <c r="AP24" i="5"/>
  <c r="AO24" i="5"/>
  <c r="AP23" i="5"/>
  <c r="AO23" i="5"/>
  <c r="AP22" i="5"/>
  <c r="AO22" i="5"/>
  <c r="AP21" i="5"/>
  <c r="AO21" i="5"/>
  <c r="AP20" i="5"/>
  <c r="AO20" i="5"/>
  <c r="AP19" i="5"/>
  <c r="AO19" i="5"/>
  <c r="AP18" i="5"/>
  <c r="AO18" i="5"/>
  <c r="AP17" i="5"/>
  <c r="AO17" i="5"/>
  <c r="AP16" i="5"/>
  <c r="AO16" i="5"/>
  <c r="AP15" i="5"/>
  <c r="AO15" i="5"/>
  <c r="AP14" i="5"/>
  <c r="AO14" i="5"/>
  <c r="AP13" i="5"/>
  <c r="AO13" i="5"/>
  <c r="AP12" i="5"/>
  <c r="AO12" i="5"/>
  <c r="AP11" i="5"/>
  <c r="AO11" i="5"/>
  <c r="AP10" i="5"/>
  <c r="AO10" i="5"/>
  <c r="AP9" i="5"/>
  <c r="AO9" i="5"/>
  <c r="AP8" i="5"/>
  <c r="AO8" i="5"/>
  <c r="AP7" i="5"/>
  <c r="AO7" i="5"/>
  <c r="AP6" i="5"/>
  <c r="AO6" i="5"/>
  <c r="AP5" i="5"/>
  <c r="AO5" i="5"/>
  <c r="AP4" i="5"/>
  <c r="AO4" i="5"/>
  <c r="AO48" i="5" l="1"/>
  <c r="AT48" i="5" s="1"/>
  <c r="AQ30" i="5"/>
  <c r="AR30" i="5" s="1"/>
  <c r="AQ36" i="5"/>
  <c r="AR36" i="5" s="1"/>
  <c r="AQ42" i="5"/>
  <c r="AR42" i="5" s="1"/>
  <c r="AQ31" i="5"/>
  <c r="AR31" i="5" s="1"/>
  <c r="AP48" i="5"/>
  <c r="AQ33" i="5"/>
  <c r="AR33" i="5" s="1"/>
  <c r="AQ35" i="5"/>
  <c r="AR35" i="5" s="1"/>
  <c r="AQ37" i="5"/>
  <c r="AR37" i="5" s="1"/>
  <c r="AQ41" i="5"/>
  <c r="AR41" i="5" s="1"/>
  <c r="AQ43" i="5"/>
  <c r="AR43" i="5" s="1"/>
  <c r="AQ45" i="5"/>
  <c r="AR45" i="5" s="1"/>
  <c r="AQ47" i="5"/>
  <c r="AR47" i="5" s="1"/>
  <c r="AQ28" i="5"/>
  <c r="AR28" i="5" s="1"/>
  <c r="AQ27" i="5"/>
  <c r="AR27" i="5" s="1"/>
  <c r="AQ29" i="5"/>
  <c r="AR29" i="5" s="1"/>
  <c r="AQ40" i="5"/>
  <c r="AR40" i="5" s="1"/>
  <c r="AQ5" i="5"/>
  <c r="AR5" i="5" s="1"/>
  <c r="AQ7" i="5"/>
  <c r="AR7" i="5" s="1"/>
  <c r="AQ9" i="5"/>
  <c r="AR9" i="5" s="1"/>
  <c r="AQ11" i="5"/>
  <c r="AR11" i="5" s="1"/>
  <c r="AQ13" i="5"/>
  <c r="AR13" i="5" s="1"/>
  <c r="AQ15" i="5"/>
  <c r="AR15" i="5" s="1"/>
  <c r="AQ17" i="5"/>
  <c r="AR17" i="5" s="1"/>
  <c r="AQ19" i="5"/>
  <c r="AR19" i="5" s="1"/>
  <c r="AQ21" i="5"/>
  <c r="AR21" i="5" s="1"/>
  <c r="AQ23" i="5"/>
  <c r="AR23" i="5" s="1"/>
  <c r="AQ25" i="5"/>
  <c r="AR25" i="5" s="1"/>
  <c r="AQ39" i="5"/>
  <c r="AR39" i="5" s="1"/>
  <c r="AQ4" i="5"/>
  <c r="AQ6" i="5"/>
  <c r="AR6" i="5" s="1"/>
  <c r="AQ8" i="5"/>
  <c r="AR8" i="5" s="1"/>
  <c r="AQ10" i="5"/>
  <c r="AR10" i="5" s="1"/>
  <c r="AQ12" i="5"/>
  <c r="AR12" i="5" s="1"/>
  <c r="AQ14" i="5"/>
  <c r="AR14" i="5" s="1"/>
  <c r="AQ16" i="5"/>
  <c r="AR16" i="5" s="1"/>
  <c r="AQ18" i="5"/>
  <c r="AR18" i="5" s="1"/>
  <c r="AQ20" i="5"/>
  <c r="AR20" i="5" s="1"/>
  <c r="AQ22" i="5"/>
  <c r="AR22" i="5" s="1"/>
  <c r="AQ24" i="5"/>
  <c r="AR24" i="5" s="1"/>
  <c r="AQ26" i="5"/>
  <c r="AR26" i="5" s="1"/>
  <c r="AR4" i="5"/>
  <c r="AQ48" i="5" l="1"/>
  <c r="AR48" i="5" l="1"/>
</calcChain>
</file>

<file path=xl/sharedStrings.xml><?xml version="1.0" encoding="utf-8"?>
<sst xmlns="http://schemas.openxmlformats.org/spreadsheetml/2006/main" count="135" uniqueCount="131">
  <si>
    <t>COMUNE DI PIADENA</t>
  </si>
  <si>
    <t>200301</t>
  </si>
  <si>
    <t>200201</t>
  </si>
  <si>
    <t>COMUNE DI CASALMAGGIORE</t>
  </si>
  <si>
    <t>170904</t>
  </si>
  <si>
    <t>COMUNE DI CALVATONE</t>
  </si>
  <si>
    <t>150102DIFF</t>
  </si>
  <si>
    <t>imballaggi in plastica provenienti da raccolte differenziate</t>
  </si>
  <si>
    <t>rifiuti biodegradabili</t>
  </si>
  <si>
    <t>COMUNE DI MARTIGNANA DI PO</t>
  </si>
  <si>
    <t>150102B</t>
  </si>
  <si>
    <t>COMUNE DI ISOLA DOVARESE</t>
  </si>
  <si>
    <t>150101</t>
  </si>
  <si>
    <t>COMUNE DI SCANDOLARA RAVARA</t>
  </si>
  <si>
    <t>200110</t>
  </si>
  <si>
    <t>COMUNE DI TORNATA</t>
  </si>
  <si>
    <t>COMUNE DI DRIZZONA</t>
  </si>
  <si>
    <t>COMUNE DI TORRICELLA DEL PIZZO</t>
  </si>
  <si>
    <t>COMUNE DI SAN GIOVANNI IN CROCE</t>
  </si>
  <si>
    <t>COMUNE DI CINGIA DE` BOTTI</t>
  </si>
  <si>
    <t>COMUNE DI OSTIANO</t>
  </si>
  <si>
    <t>COMUNE DI SOSPIRO</t>
  </si>
  <si>
    <t>150106VETLAT</t>
  </si>
  <si>
    <t>COMUNE DI TORRE DE` PICENARDI</t>
  </si>
  <si>
    <t>150103</t>
  </si>
  <si>
    <t>200140</t>
  </si>
  <si>
    <t>200108</t>
  </si>
  <si>
    <t>COMUNE DI GADESCO PIEVE DELMONA</t>
  </si>
  <si>
    <t>COMUNE DI CASALBUTTANO ED UNITI</t>
  </si>
  <si>
    <t>200303</t>
  </si>
  <si>
    <t>COMUNE DI PIEVE SAN GIACOMO</t>
  </si>
  <si>
    <t>COMUNE DI GRONTARDO</t>
  </si>
  <si>
    <t>COMUNE DI CORTE DE` FRATI</t>
  </si>
  <si>
    <t>COMUNE DI GUSSOLA</t>
  </si>
  <si>
    <t>COMUNE DI RIVAROLO DEL RE ED UNITI</t>
  </si>
  <si>
    <t>COMUNE DI PADERNO PONCHIELLI</t>
  </si>
  <si>
    <t>COMUNE DI AZZANELLO</t>
  </si>
  <si>
    <t>COMUNE DI PERSICO DOSIMO</t>
  </si>
  <si>
    <t>COMUNE DI SPINEDA</t>
  </si>
  <si>
    <t>COMUNE DI PIEVE D`OLMI</t>
  </si>
  <si>
    <t>COMUNE DI CA` D`ANDREA</t>
  </si>
  <si>
    <t>COMUNE DI DEROVERE</t>
  </si>
  <si>
    <t>COMUNE DI PESSINA CREMONESE</t>
  </si>
  <si>
    <t>COMUNE DI VOLONGO</t>
  </si>
  <si>
    <t>COMUNE DI POZZAGLIO ED UNITI</t>
  </si>
  <si>
    <t>COMUNE DI GERRE DE` CAPRIOLI</t>
  </si>
  <si>
    <t>COMUNE DI STAGNO LOMBARDO</t>
  </si>
  <si>
    <t>COMUNE DI MOTTA BALUFFI</t>
  </si>
  <si>
    <t>COMUNE DI CICOGNOLO</t>
  </si>
  <si>
    <t>COMUNE DI SCANDOLARA RIPA D`OGLIO</t>
  </si>
  <si>
    <t>COMUNE DI BORDOLANO</t>
  </si>
  <si>
    <t>COMUNE DI OLMENETA</t>
  </si>
  <si>
    <t>COMUNE DI CASTELVERDE</t>
  </si>
  <si>
    <t>200307</t>
  </si>
  <si>
    <t>COMUNE DI CASTELDIDONE</t>
  </si>
  <si>
    <t>200101</t>
  </si>
  <si>
    <t>COMUNE DI VOLTIDO</t>
  </si>
  <si>
    <t>COMUNE DI SAN MARTINO DEL LAGO</t>
  </si>
  <si>
    <t>COMUNE DI SOLAROLO RAINERIO</t>
  </si>
  <si>
    <t>200132</t>
  </si>
  <si>
    <t>200134</t>
  </si>
  <si>
    <t>COMUNE DI MALAGNINO</t>
  </si>
  <si>
    <t>200136LAV</t>
  </si>
  <si>
    <t>200399C</t>
  </si>
  <si>
    <t>160103</t>
  </si>
  <si>
    <t>160216</t>
  </si>
  <si>
    <t>200125</t>
  </si>
  <si>
    <t>200136</t>
  </si>
  <si>
    <t>170203</t>
  </si>
  <si>
    <t>170404</t>
  </si>
  <si>
    <t>170904VR</t>
  </si>
  <si>
    <t>170604</t>
  </si>
  <si>
    <t>Totale complessivo</t>
  </si>
  <si>
    <t xml:space="preserve">altri oli per motori, ingranaggi e lubrificazione </t>
  </si>
  <si>
    <t xml:space="preserve">altre emulsioni </t>
  </si>
  <si>
    <t xml:space="preserve">imballaggi di carta e cartone </t>
  </si>
  <si>
    <t xml:space="preserve">imballaggi in legno </t>
  </si>
  <si>
    <t xml:space="preserve">imballaggi metallici contenenti matrici solide porose pericolose (ad esempio amianto), compresi i contenitori a pressione vuoti </t>
  </si>
  <si>
    <t xml:space="preserve">pneumatici fuori uso </t>
  </si>
  <si>
    <t xml:space="preserve">filtri dell`olio </t>
  </si>
  <si>
    <t xml:space="preserve">componenti rimossi da apparecchiature fuori uso, diversi da quelli di cui alla voce 16 02 15 - Toner e cartucce esauriti </t>
  </si>
  <si>
    <t xml:space="preserve">plastica </t>
  </si>
  <si>
    <t xml:space="preserve">zinco </t>
  </si>
  <si>
    <t xml:space="preserve">altri materiali isolanti contenenti o costituiti da sostanze pericolose </t>
  </si>
  <si>
    <t xml:space="preserve">materiali isolanti, diversi da quelli di cui alle voci 17 06 01 e 17 06 03 </t>
  </si>
  <si>
    <t xml:space="preserve">rifiuti misti dell`attività di costruzione e demolizione, diversi da quelli di cui alle voci 17 09 01, 17 09 02 e 17 09 03 </t>
  </si>
  <si>
    <t xml:space="preserve">carta e cartone </t>
  </si>
  <si>
    <t xml:space="preserve">rifiuti biodegradabili di cucine e mense </t>
  </si>
  <si>
    <t xml:space="preserve">oli e grassi commestibili </t>
  </si>
  <si>
    <t xml:space="preserve">oli e grassi diversi da quelli di cui alla voce 200125 </t>
  </si>
  <si>
    <t xml:space="preserve">vernici, inchiostri, adesivi e resine contenenti sostanze pericolose </t>
  </si>
  <si>
    <t xml:space="preserve">medicinali diversi da quelli di cui alla voce 20 01 31 </t>
  </si>
  <si>
    <t xml:space="preserve">batterie e accumulatori di cui alle voci 16 06 01, 16 06 02 e 16 06 03 nonché batterie e accumulatori non suddivisi contenenti tali batterie </t>
  </si>
  <si>
    <t xml:space="preserve">batterie e accumulatori diversi da quelli di cui alla voce 20 01 33 </t>
  </si>
  <si>
    <t xml:space="preserve">rifiuti urbani non differenziati </t>
  </si>
  <si>
    <t xml:space="preserve">residui della pulizia stradale </t>
  </si>
  <si>
    <t xml:space="preserve">rifiuti ingombranti </t>
  </si>
  <si>
    <t xml:space="preserve">imballaggi in plastica provenienti da piazzole </t>
  </si>
  <si>
    <t xml:space="preserve">imballaggi in vetro e lattine provenienti da racc. diff. </t>
  </si>
  <si>
    <t xml:space="preserve">rifiuti cimiteriali </t>
  </si>
  <si>
    <t xml:space="preserve">abbigliamento </t>
  </si>
  <si>
    <t>metalli</t>
  </si>
  <si>
    <t>rifiuti misti dell`attività di costruzione e demolizione VETRO RESINA</t>
  </si>
  <si>
    <t>130208*</t>
  </si>
  <si>
    <t>130802*</t>
  </si>
  <si>
    <t>150111*</t>
  </si>
  <si>
    <t>160107*</t>
  </si>
  <si>
    <t>170603*</t>
  </si>
  <si>
    <t>200121*</t>
  </si>
  <si>
    <t>200123*</t>
  </si>
  <si>
    <t>200126*</t>
  </si>
  <si>
    <t>200127*</t>
  </si>
  <si>
    <t>200133*</t>
  </si>
  <si>
    <t>200135*</t>
  </si>
  <si>
    <t>rifiuti indifferenziati (200301 +200307)</t>
  </si>
  <si>
    <t>kg</t>
  </si>
  <si>
    <t>Legno</t>
  </si>
  <si>
    <t>veicoli fuori uso</t>
  </si>
  <si>
    <t>abitanti al 31/12/16</t>
  </si>
  <si>
    <t>procapite rifiuti prodotti</t>
  </si>
  <si>
    <r>
      <rPr>
        <b/>
        <sz val="10"/>
        <rFont val="Arial"/>
        <family val="2"/>
      </rPr>
      <t>R5 NEON -</t>
    </r>
    <r>
      <rPr>
        <sz val="10"/>
        <rFont val="Arial"/>
        <family val="2"/>
      </rPr>
      <t xml:space="preserve"> tubi fluorescenti ed altri rifiuti contenenti mercurio </t>
    </r>
  </si>
  <si>
    <r>
      <rPr>
        <b/>
        <sz val="10"/>
        <rFont val="Arial"/>
        <family val="2"/>
      </rPr>
      <t xml:space="preserve">R1 FRIGO- </t>
    </r>
    <r>
      <rPr>
        <sz val="10"/>
        <rFont val="Arial"/>
        <family val="2"/>
      </rPr>
      <t xml:space="preserve">apparecchiature fuori uso contenenti clorofluorocarburi </t>
    </r>
  </si>
  <si>
    <r>
      <rPr>
        <b/>
        <sz val="11"/>
        <rFont val="Calibri"/>
        <family val="2"/>
        <scheme val="minor"/>
      </rPr>
      <t xml:space="preserve">R3 TV - </t>
    </r>
    <r>
      <rPr>
        <sz val="11"/>
        <rFont val="Calibri"/>
        <family val="2"/>
        <scheme val="minor"/>
      </rPr>
      <t xml:space="preserve">apparecchiature elettriche ed elettroniche fuori uso, diverse da quelle di cui alla voce 20 01 21 e 20 01 23, contenenti componenti pericolosi </t>
    </r>
  </si>
  <si>
    <r>
      <rPr>
        <b/>
        <sz val="10"/>
        <rFont val="Arial"/>
        <family val="2"/>
      </rPr>
      <t xml:space="preserve">R4 PICCOLI ELETTR.- </t>
    </r>
    <r>
      <rPr>
        <sz val="10"/>
        <rFont val="Arial"/>
        <family val="2"/>
      </rPr>
      <t xml:space="preserve">apparecchiature elettriche ed elettroniche fuori uso, diverse da quelle di cui alle voci 20 01 21, 20 01 23 e 20 01 35  </t>
    </r>
  </si>
  <si>
    <r>
      <rPr>
        <b/>
        <sz val="10"/>
        <rFont val="Arial"/>
        <family val="2"/>
      </rPr>
      <t xml:space="preserve">R2 LAVATRICI - </t>
    </r>
    <r>
      <rPr>
        <sz val="10"/>
        <rFont val="Arial"/>
        <family val="2"/>
      </rPr>
      <t xml:space="preserve">apparecchiature elettriche ed elettroniche fuori uso - grandi bianchi </t>
    </r>
  </si>
  <si>
    <t>Descrizione rifiuto</t>
  </si>
  <si>
    <t>codice CER</t>
  </si>
  <si>
    <t>CASALASCA SERVIZI SPA - RACCOLTE DIFFERENZIATE NEI COMUNI SOCI - ANNO 2016 (dati espressi in kg)</t>
  </si>
  <si>
    <t>nr.</t>
  </si>
  <si>
    <t>raccolte differenziate</t>
  </si>
  <si>
    <t>% raccolte differenziate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</si>
</sst>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0.0%"/>
    <numFmt numFmtId="166" formatCode="0.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9" fontId="18" fillId="0" borderId="0">
      <alignment horizontal="left"/>
    </xf>
    <xf numFmtId="49" fontId="18" fillId="0" borderId="0" applyFill="0" applyBorder="0" applyProtection="0">
      <alignment horizontal="left"/>
    </xf>
    <xf numFmtId="9" fontId="1" fillId="0" borderId="0" applyFont="0" applyFill="0" applyBorder="0" applyAlignment="0" applyProtection="0"/>
  </cellStyleXfs>
  <cellXfs count="26">
    <xf numFmtId="0" fontId="0" fillId="0" borderId="0" xfId="0"/>
    <xf numFmtId="0" fontId="16" fillId="0" borderId="0" xfId="0" applyFont="1"/>
    <xf numFmtId="0" fontId="0" fillId="0" borderId="0" xfId="0" applyFont="1" applyAlignment="1">
      <alignment vertical="top" wrapText="1"/>
    </xf>
    <xf numFmtId="3" fontId="0" fillId="0" borderId="0" xfId="0" applyNumberFormat="1"/>
    <xf numFmtId="3" fontId="0" fillId="0" borderId="10" xfId="0" applyNumberFormat="1" applyBorder="1"/>
    <xf numFmtId="165" fontId="0" fillId="0" borderId="10" xfId="44" applyNumberFormat="1" applyFont="1" applyBorder="1"/>
    <xf numFmtId="3" fontId="16" fillId="0" borderId="10" xfId="0" applyNumberFormat="1" applyFont="1" applyBorder="1"/>
    <xf numFmtId="165" fontId="16" fillId="0" borderId="10" xfId="44" applyNumberFormat="1" applyFont="1" applyBorder="1"/>
    <xf numFmtId="0" fontId="0" fillId="0" borderId="10" xfId="0" applyBorder="1" applyAlignment="1">
      <alignment horizontal="left"/>
    </xf>
    <xf numFmtId="0" fontId="0" fillId="0" borderId="0" xfId="0" applyFill="1"/>
    <xf numFmtId="0" fontId="21" fillId="0" borderId="0" xfId="0" applyFont="1" applyFill="1"/>
    <xf numFmtId="49" fontId="20" fillId="35" borderId="10" xfId="42" applyFont="1" applyFill="1" applyBorder="1" applyAlignment="1">
      <alignment horizontal="left" vertical="top" wrapText="1"/>
    </xf>
    <xf numFmtId="0" fontId="21" fillId="35" borderId="10" xfId="0" applyFont="1" applyFill="1" applyBorder="1" applyAlignment="1">
      <alignment vertical="top" wrapText="1"/>
    </xf>
    <xf numFmtId="0" fontId="16" fillId="35" borderId="10" xfId="0" applyFont="1" applyFill="1" applyBorder="1"/>
    <xf numFmtId="0" fontId="22" fillId="35" borderId="10" xfId="0" applyFont="1" applyFill="1" applyBorder="1"/>
    <xf numFmtId="3" fontId="21" fillId="0" borderId="10" xfId="0" applyNumberFormat="1" applyFont="1" applyFill="1" applyBorder="1"/>
    <xf numFmtId="3" fontId="0" fillId="33" borderId="10" xfId="0" applyNumberFormat="1" applyFill="1" applyBorder="1"/>
    <xf numFmtId="3" fontId="0" fillId="34" borderId="10" xfId="0" applyNumberFormat="1" applyFill="1" applyBorder="1"/>
    <xf numFmtId="166" fontId="0" fillId="0" borderId="10" xfId="0" applyNumberFormat="1" applyFill="1" applyBorder="1"/>
    <xf numFmtId="0" fontId="16" fillId="0" borderId="10" xfId="0" applyFont="1" applyBorder="1" applyAlignment="1">
      <alignment horizontal="left"/>
    </xf>
    <xf numFmtId="3" fontId="22" fillId="0" borderId="10" xfId="0" applyNumberFormat="1" applyFont="1" applyFill="1" applyBorder="1"/>
    <xf numFmtId="3" fontId="16" fillId="33" borderId="10" xfId="0" applyNumberFormat="1" applyFont="1" applyFill="1" applyBorder="1"/>
    <xf numFmtId="3" fontId="16" fillId="34" borderId="10" xfId="0" applyNumberFormat="1" applyFont="1" applyFill="1" applyBorder="1"/>
    <xf numFmtId="166" fontId="16" fillId="0" borderId="10" xfId="0" applyNumberFormat="1" applyFont="1" applyFill="1" applyBorder="1"/>
    <xf numFmtId="0" fontId="16" fillId="35" borderId="10" xfId="0" applyFont="1" applyFill="1" applyBorder="1" applyAlignment="1">
      <alignment vertical="top"/>
    </xf>
    <xf numFmtId="0" fontId="16" fillId="35" borderId="10" xfId="0" applyFont="1" applyFill="1" applyBorder="1" applyAlignment="1">
      <alignment vertical="top" wrapText="1"/>
    </xf>
  </cellXfs>
  <cellStyles count="45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Hyperlink" xfId="43" xr:uid="{00000000-0005-0000-0000-00001B000000}"/>
    <cellStyle name="Input" xfId="9" builtinId="20" customBuiltin="1"/>
    <cellStyle name="Neutrale" xfId="8" builtinId="28" customBuiltin="1"/>
    <cellStyle name="Normale" xfId="0" builtinId="0"/>
    <cellStyle name="Normale 2" xfId="42" xr:uid="{00000000-0005-0000-0000-00001F000000}"/>
    <cellStyle name="Nota" xfId="15" builtinId="10" customBuiltin="1"/>
    <cellStyle name="Output" xfId="10" builtinId="21" customBuiltin="1"/>
    <cellStyle name="Percentuale" xfId="44" builtinId="5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2" defaultPivotStyle="PivotStyleLight16"/>
  <colors>
    <mruColors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T51"/>
  <sheetViews>
    <sheetView tabSelected="1" workbookViewId="0">
      <pane xSplit="1" ySplit="3" topLeftCell="B25" activePane="bottomRight" state="frozen"/>
      <selection pane="topRight" activeCell="B1" sqref="B1"/>
      <selection pane="bottomLeft" activeCell="A3" sqref="A3"/>
      <selection pane="bottomRight" activeCell="AQ2" sqref="AQ2:AR2"/>
    </sheetView>
  </sheetViews>
  <sheetFormatPr defaultRowHeight="15" x14ac:dyDescent="0.25"/>
  <cols>
    <col min="1" max="1" width="39.85546875" customWidth="1"/>
    <col min="2" max="3" width="10" style="10" customWidth="1"/>
    <col min="4" max="4" width="13.28515625" style="10" customWidth="1"/>
    <col min="5" max="5" width="10" style="10" customWidth="1"/>
    <col min="6" max="6" width="12.28515625" style="10" customWidth="1"/>
    <col min="7" max="7" width="10" style="10" customWidth="1"/>
    <col min="8" max="8" width="14.42578125" style="10" customWidth="1"/>
    <col min="9" max="28" width="10" style="10" customWidth="1"/>
    <col min="29" max="29" width="11.85546875" style="10" customWidth="1"/>
    <col min="30" max="30" width="10" style="10" customWidth="1"/>
    <col min="31" max="31" width="17" style="10" customWidth="1"/>
    <col min="32" max="32" width="15.5703125" style="10" customWidth="1"/>
    <col min="33" max="40" width="10" style="10" customWidth="1"/>
    <col min="41" max="41" width="18.28515625" bestFit="1" customWidth="1"/>
    <col min="42" max="42" width="15.28515625" customWidth="1"/>
    <col min="43" max="43" width="13.140625" bestFit="1" customWidth="1"/>
    <col min="44" max="44" width="11" customWidth="1"/>
    <col min="45" max="45" width="11.28515625" customWidth="1"/>
    <col min="46" max="46" width="9.85546875" style="9" customWidth="1"/>
    <col min="47" max="97" width="8.85546875" customWidth="1"/>
  </cols>
  <sheetData>
    <row r="1" spans="1:46" x14ac:dyDescent="0.25">
      <c r="A1" s="1" t="s">
        <v>127</v>
      </c>
    </row>
    <row r="2" spans="1:46" s="2" customFormat="1" ht="78" customHeight="1" x14ac:dyDescent="0.25">
      <c r="A2" s="25" t="s">
        <v>125</v>
      </c>
      <c r="B2" s="11" t="s">
        <v>73</v>
      </c>
      <c r="C2" s="11" t="s">
        <v>74</v>
      </c>
      <c r="D2" s="11" t="s">
        <v>75</v>
      </c>
      <c r="E2" s="11" t="s">
        <v>97</v>
      </c>
      <c r="F2" s="11" t="s">
        <v>7</v>
      </c>
      <c r="G2" s="11" t="s">
        <v>76</v>
      </c>
      <c r="H2" s="11" t="s">
        <v>98</v>
      </c>
      <c r="I2" s="11" t="s">
        <v>77</v>
      </c>
      <c r="J2" s="11" t="s">
        <v>78</v>
      </c>
      <c r="K2" s="11" t="s">
        <v>117</v>
      </c>
      <c r="L2" s="11" t="s">
        <v>79</v>
      </c>
      <c r="M2" s="11" t="s">
        <v>80</v>
      </c>
      <c r="N2" s="11" t="s">
        <v>81</v>
      </c>
      <c r="O2" s="11" t="s">
        <v>82</v>
      </c>
      <c r="P2" s="11" t="s">
        <v>83</v>
      </c>
      <c r="Q2" s="11" t="s">
        <v>84</v>
      </c>
      <c r="R2" s="11" t="s">
        <v>85</v>
      </c>
      <c r="S2" s="11" t="s">
        <v>102</v>
      </c>
      <c r="T2" s="11" t="s">
        <v>86</v>
      </c>
      <c r="U2" s="11" t="s">
        <v>87</v>
      </c>
      <c r="V2" s="11" t="s">
        <v>100</v>
      </c>
      <c r="W2" s="11" t="s">
        <v>120</v>
      </c>
      <c r="X2" s="11" t="s">
        <v>121</v>
      </c>
      <c r="Y2" s="11" t="s">
        <v>88</v>
      </c>
      <c r="Z2" s="11" t="s">
        <v>89</v>
      </c>
      <c r="AA2" s="11" t="s">
        <v>90</v>
      </c>
      <c r="AB2" s="11" t="s">
        <v>91</v>
      </c>
      <c r="AC2" s="11" t="s">
        <v>92</v>
      </c>
      <c r="AD2" s="11" t="s">
        <v>93</v>
      </c>
      <c r="AE2" s="12" t="s">
        <v>122</v>
      </c>
      <c r="AF2" s="11" t="s">
        <v>123</v>
      </c>
      <c r="AG2" s="11" t="s">
        <v>124</v>
      </c>
      <c r="AH2" s="11" t="s">
        <v>116</v>
      </c>
      <c r="AI2" s="11" t="s">
        <v>101</v>
      </c>
      <c r="AJ2" s="11" t="s">
        <v>8</v>
      </c>
      <c r="AK2" s="11" t="s">
        <v>94</v>
      </c>
      <c r="AL2" s="11" t="s">
        <v>95</v>
      </c>
      <c r="AM2" s="11" t="s">
        <v>96</v>
      </c>
      <c r="AN2" s="11" t="s">
        <v>99</v>
      </c>
      <c r="AO2" s="24" t="s">
        <v>72</v>
      </c>
      <c r="AP2" s="25" t="s">
        <v>114</v>
      </c>
      <c r="AQ2" s="25" t="s">
        <v>129</v>
      </c>
      <c r="AR2" s="25" t="s">
        <v>130</v>
      </c>
      <c r="AS2" s="25" t="s">
        <v>118</v>
      </c>
      <c r="AT2" s="25" t="s">
        <v>119</v>
      </c>
    </row>
    <row r="3" spans="1:46" s="1" customFormat="1" x14ac:dyDescent="0.25">
      <c r="A3" s="13" t="s">
        <v>126</v>
      </c>
      <c r="B3" s="14" t="s">
        <v>103</v>
      </c>
      <c r="C3" s="14" t="s">
        <v>104</v>
      </c>
      <c r="D3" s="14" t="s">
        <v>12</v>
      </c>
      <c r="E3" s="14" t="s">
        <v>10</v>
      </c>
      <c r="F3" s="14" t="s">
        <v>6</v>
      </c>
      <c r="G3" s="14" t="s">
        <v>24</v>
      </c>
      <c r="H3" s="14" t="s">
        <v>22</v>
      </c>
      <c r="I3" s="14" t="s">
        <v>105</v>
      </c>
      <c r="J3" s="14" t="s">
        <v>64</v>
      </c>
      <c r="K3" s="14">
        <v>160104</v>
      </c>
      <c r="L3" s="14" t="s">
        <v>106</v>
      </c>
      <c r="M3" s="14" t="s">
        <v>65</v>
      </c>
      <c r="N3" s="14" t="s">
        <v>68</v>
      </c>
      <c r="O3" s="14" t="s">
        <v>69</v>
      </c>
      <c r="P3" s="14" t="s">
        <v>107</v>
      </c>
      <c r="Q3" s="14" t="s">
        <v>71</v>
      </c>
      <c r="R3" s="14" t="s">
        <v>4</v>
      </c>
      <c r="S3" s="14" t="s">
        <v>70</v>
      </c>
      <c r="T3" s="14" t="s">
        <v>55</v>
      </c>
      <c r="U3" s="14" t="s">
        <v>26</v>
      </c>
      <c r="V3" s="14" t="s">
        <v>14</v>
      </c>
      <c r="W3" s="14" t="s">
        <v>108</v>
      </c>
      <c r="X3" s="14" t="s">
        <v>109</v>
      </c>
      <c r="Y3" s="14" t="s">
        <v>66</v>
      </c>
      <c r="Z3" s="14" t="s">
        <v>110</v>
      </c>
      <c r="AA3" s="14" t="s">
        <v>111</v>
      </c>
      <c r="AB3" s="14" t="s">
        <v>59</v>
      </c>
      <c r="AC3" s="14" t="s">
        <v>112</v>
      </c>
      <c r="AD3" s="14" t="s">
        <v>60</v>
      </c>
      <c r="AE3" s="14" t="s">
        <v>113</v>
      </c>
      <c r="AF3" s="14" t="s">
        <v>67</v>
      </c>
      <c r="AG3" s="14" t="s">
        <v>62</v>
      </c>
      <c r="AH3" s="14">
        <v>200138</v>
      </c>
      <c r="AI3" s="14" t="s">
        <v>25</v>
      </c>
      <c r="AJ3" s="14" t="s">
        <v>2</v>
      </c>
      <c r="AK3" s="14" t="s">
        <v>1</v>
      </c>
      <c r="AL3" s="14" t="s">
        <v>29</v>
      </c>
      <c r="AM3" s="14" t="s">
        <v>53</v>
      </c>
      <c r="AN3" s="14" t="s">
        <v>63</v>
      </c>
      <c r="AO3" s="13" t="s">
        <v>115</v>
      </c>
      <c r="AP3" s="13" t="s">
        <v>115</v>
      </c>
      <c r="AQ3" s="13" t="s">
        <v>115</v>
      </c>
      <c r="AR3" s="13"/>
      <c r="AS3" s="13" t="s">
        <v>128</v>
      </c>
      <c r="AT3" s="13" t="s">
        <v>115</v>
      </c>
    </row>
    <row r="4" spans="1:46" x14ac:dyDescent="0.25">
      <c r="A4" s="8" t="s">
        <v>36</v>
      </c>
      <c r="B4" s="15"/>
      <c r="C4" s="15"/>
      <c r="D4" s="15">
        <v>0</v>
      </c>
      <c r="E4" s="15"/>
      <c r="F4" s="15">
        <v>14040</v>
      </c>
      <c r="G4" s="15">
        <v>10320</v>
      </c>
      <c r="H4" s="15">
        <v>27280</v>
      </c>
      <c r="I4" s="15"/>
      <c r="J4" s="15"/>
      <c r="K4" s="15"/>
      <c r="L4" s="15"/>
      <c r="M4" s="15"/>
      <c r="N4" s="15"/>
      <c r="O4" s="15"/>
      <c r="P4" s="15"/>
      <c r="Q4" s="15"/>
      <c r="R4" s="15">
        <v>39540</v>
      </c>
      <c r="S4" s="15"/>
      <c r="T4" s="15">
        <v>23360</v>
      </c>
      <c r="U4" s="15">
        <v>47510</v>
      </c>
      <c r="V4" s="15">
        <v>4800</v>
      </c>
      <c r="W4" s="15"/>
      <c r="X4" s="15"/>
      <c r="Y4" s="15">
        <v>30</v>
      </c>
      <c r="Z4" s="15"/>
      <c r="AA4" s="15"/>
      <c r="AB4" s="15">
        <v>38</v>
      </c>
      <c r="AC4" s="15"/>
      <c r="AD4" s="15">
        <v>76</v>
      </c>
      <c r="AE4" s="15"/>
      <c r="AF4" s="15"/>
      <c r="AG4" s="15"/>
      <c r="AH4" s="15"/>
      <c r="AI4" s="15">
        <v>8680</v>
      </c>
      <c r="AJ4" s="15">
        <v>34270</v>
      </c>
      <c r="AK4" s="15">
        <v>45860</v>
      </c>
      <c r="AL4" s="15">
        <v>12140</v>
      </c>
      <c r="AM4" s="15">
        <v>21870</v>
      </c>
      <c r="AN4" s="15"/>
      <c r="AO4" s="6">
        <f>SUM(B4:AN4)</f>
        <v>289814</v>
      </c>
      <c r="AP4" s="16">
        <f>AK4+AM4</f>
        <v>67730</v>
      </c>
      <c r="AQ4" s="17">
        <f>AO4-AP4</f>
        <v>222084</v>
      </c>
      <c r="AR4" s="5">
        <f>AQ4/AO4</f>
        <v>0.76629838448108101</v>
      </c>
      <c r="AS4" s="4">
        <v>635</v>
      </c>
      <c r="AT4" s="18">
        <f>AO4/AS4</f>
        <v>456.4</v>
      </c>
    </row>
    <row r="5" spans="1:46" x14ac:dyDescent="0.25">
      <c r="A5" s="8" t="s">
        <v>50</v>
      </c>
      <c r="B5" s="15"/>
      <c r="C5" s="15"/>
      <c r="D5" s="15">
        <v>7280</v>
      </c>
      <c r="E5" s="15"/>
      <c r="F5" s="15">
        <v>13560</v>
      </c>
      <c r="G5" s="15">
        <v>10000</v>
      </c>
      <c r="H5" s="15">
        <v>31460</v>
      </c>
      <c r="I5" s="15"/>
      <c r="J5" s="15"/>
      <c r="K5" s="15"/>
      <c r="L5" s="15"/>
      <c r="M5" s="15"/>
      <c r="N5" s="15"/>
      <c r="O5" s="15">
        <v>8</v>
      </c>
      <c r="P5" s="15"/>
      <c r="Q5" s="15"/>
      <c r="R5" s="15">
        <v>2880</v>
      </c>
      <c r="S5" s="15"/>
      <c r="T5" s="15">
        <v>24900</v>
      </c>
      <c r="U5" s="15">
        <v>37100</v>
      </c>
      <c r="V5" s="15">
        <v>5925</v>
      </c>
      <c r="W5" s="15">
        <v>157</v>
      </c>
      <c r="X5" s="15">
        <v>1010</v>
      </c>
      <c r="Y5" s="15"/>
      <c r="Z5" s="15">
        <v>70</v>
      </c>
      <c r="AA5" s="15"/>
      <c r="AB5" s="15">
        <v>36</v>
      </c>
      <c r="AC5" s="15"/>
      <c r="AD5" s="15">
        <v>69</v>
      </c>
      <c r="AE5" s="15">
        <v>1030</v>
      </c>
      <c r="AF5" s="15">
        <v>1490</v>
      </c>
      <c r="AG5" s="15">
        <v>500</v>
      </c>
      <c r="AH5" s="15"/>
      <c r="AI5" s="15">
        <v>4215</v>
      </c>
      <c r="AJ5" s="15">
        <v>32070</v>
      </c>
      <c r="AK5" s="15">
        <v>65520</v>
      </c>
      <c r="AL5" s="15"/>
      <c r="AM5" s="15">
        <v>19530</v>
      </c>
      <c r="AN5" s="15">
        <v>60</v>
      </c>
      <c r="AO5" s="6">
        <f>SUM(B5:AN5)</f>
        <v>258870</v>
      </c>
      <c r="AP5" s="16">
        <f t="shared" ref="AP5:AP47" si="0">AK5+AM5</f>
        <v>85050</v>
      </c>
      <c r="AQ5" s="17">
        <f t="shared" ref="AQ5:AQ47" si="1">AO5-AP5</f>
        <v>173820</v>
      </c>
      <c r="AR5" s="5">
        <f t="shared" ref="AR5:AR48" si="2">AQ5/AO5</f>
        <v>0.67145671572604004</v>
      </c>
      <c r="AS5" s="4">
        <v>617</v>
      </c>
      <c r="AT5" s="18">
        <f t="shared" ref="AT5:AT48" si="3">AO5/AS5</f>
        <v>419.56239870340357</v>
      </c>
    </row>
    <row r="6" spans="1:46" x14ac:dyDescent="0.25">
      <c r="A6" s="8" t="s">
        <v>40</v>
      </c>
      <c r="B6" s="15"/>
      <c r="C6" s="15"/>
      <c r="D6" s="15">
        <v>0</v>
      </c>
      <c r="E6" s="15"/>
      <c r="F6" s="15">
        <v>9870</v>
      </c>
      <c r="G6" s="15"/>
      <c r="H6" s="15">
        <v>23480</v>
      </c>
      <c r="I6" s="15"/>
      <c r="J6" s="15"/>
      <c r="K6" s="15"/>
      <c r="L6" s="15"/>
      <c r="M6" s="15">
        <v>8</v>
      </c>
      <c r="N6" s="15"/>
      <c r="O6" s="15"/>
      <c r="P6" s="15"/>
      <c r="Q6" s="15"/>
      <c r="R6" s="15"/>
      <c r="S6" s="15"/>
      <c r="T6" s="15">
        <v>18260</v>
      </c>
      <c r="U6" s="15"/>
      <c r="V6" s="15">
        <v>1330</v>
      </c>
      <c r="W6" s="15"/>
      <c r="X6" s="15"/>
      <c r="Y6" s="15"/>
      <c r="Z6" s="15"/>
      <c r="AA6" s="15"/>
      <c r="AB6" s="15">
        <v>20</v>
      </c>
      <c r="AC6" s="15"/>
      <c r="AD6" s="15">
        <v>10</v>
      </c>
      <c r="AE6" s="15"/>
      <c r="AF6" s="15"/>
      <c r="AG6" s="15"/>
      <c r="AH6" s="15"/>
      <c r="AI6" s="15"/>
      <c r="AJ6" s="15">
        <v>47180</v>
      </c>
      <c r="AK6" s="15">
        <v>57900</v>
      </c>
      <c r="AL6" s="15"/>
      <c r="AM6" s="15"/>
      <c r="AN6" s="15"/>
      <c r="AO6" s="6">
        <f>SUM(B6:AN6)</f>
        <v>158058</v>
      </c>
      <c r="AP6" s="16">
        <f t="shared" si="0"/>
        <v>57900</v>
      </c>
      <c r="AQ6" s="17">
        <f t="shared" si="1"/>
        <v>100158</v>
      </c>
      <c r="AR6" s="5">
        <f t="shared" si="2"/>
        <v>0.63367877614546564</v>
      </c>
      <c r="AS6" s="4">
        <v>431</v>
      </c>
      <c r="AT6" s="18">
        <f t="shared" si="3"/>
        <v>366.72389791183292</v>
      </c>
    </row>
    <row r="7" spans="1:46" x14ac:dyDescent="0.25">
      <c r="A7" s="8" t="s">
        <v>5</v>
      </c>
      <c r="B7" s="15"/>
      <c r="C7" s="15"/>
      <c r="D7" s="15">
        <v>72650</v>
      </c>
      <c r="E7" s="15"/>
      <c r="F7" s="15">
        <v>38140</v>
      </c>
      <c r="G7" s="15">
        <v>32760</v>
      </c>
      <c r="H7" s="15">
        <v>68280</v>
      </c>
      <c r="I7" s="15"/>
      <c r="J7" s="15">
        <v>2890</v>
      </c>
      <c r="K7" s="15"/>
      <c r="L7" s="15"/>
      <c r="M7" s="15">
        <v>50</v>
      </c>
      <c r="N7" s="15"/>
      <c r="O7" s="15"/>
      <c r="P7" s="15"/>
      <c r="Q7" s="15"/>
      <c r="R7" s="15">
        <v>54100</v>
      </c>
      <c r="S7" s="15"/>
      <c r="T7" s="15"/>
      <c r="U7" s="15"/>
      <c r="V7" s="15">
        <v>2040</v>
      </c>
      <c r="W7" s="15"/>
      <c r="X7" s="15">
        <v>2380</v>
      </c>
      <c r="Y7" s="15">
        <v>180</v>
      </c>
      <c r="Z7" s="15"/>
      <c r="AA7" s="15">
        <v>1220</v>
      </c>
      <c r="AB7" s="15">
        <v>220</v>
      </c>
      <c r="AC7" s="15"/>
      <c r="AD7" s="15">
        <v>360</v>
      </c>
      <c r="AE7" s="15">
        <v>1700</v>
      </c>
      <c r="AF7" s="15">
        <v>2320</v>
      </c>
      <c r="AG7" s="15">
        <v>6110</v>
      </c>
      <c r="AH7" s="15"/>
      <c r="AI7" s="15">
        <v>19680</v>
      </c>
      <c r="AJ7" s="15">
        <v>83390</v>
      </c>
      <c r="AK7" s="15">
        <v>186040</v>
      </c>
      <c r="AL7" s="15">
        <v>5800</v>
      </c>
      <c r="AM7" s="15">
        <v>94210</v>
      </c>
      <c r="AN7" s="15">
        <v>860</v>
      </c>
      <c r="AO7" s="6">
        <f>SUM(B7:AN7)</f>
        <v>675380</v>
      </c>
      <c r="AP7" s="16">
        <f t="shared" si="0"/>
        <v>280250</v>
      </c>
      <c r="AQ7" s="17">
        <f t="shared" si="1"/>
        <v>395130</v>
      </c>
      <c r="AR7" s="5">
        <f t="shared" si="2"/>
        <v>0.58504841718736122</v>
      </c>
      <c r="AS7" s="4">
        <v>1217</v>
      </c>
      <c r="AT7" s="18">
        <f t="shared" si="3"/>
        <v>554.95480690221859</v>
      </c>
    </row>
    <row r="8" spans="1:46" x14ac:dyDescent="0.25">
      <c r="A8" s="8" t="s">
        <v>28</v>
      </c>
      <c r="B8" s="15"/>
      <c r="C8" s="15"/>
      <c r="D8" s="15">
        <v>119875</v>
      </c>
      <c r="E8" s="15"/>
      <c r="F8" s="15">
        <v>83700</v>
      </c>
      <c r="G8" s="15">
        <v>61700</v>
      </c>
      <c r="H8" s="15">
        <v>184330</v>
      </c>
      <c r="I8" s="15"/>
      <c r="J8" s="15">
        <v>2650</v>
      </c>
      <c r="K8" s="15"/>
      <c r="L8" s="15"/>
      <c r="M8" s="15">
        <v>135</v>
      </c>
      <c r="N8" s="15"/>
      <c r="O8" s="15"/>
      <c r="P8" s="15"/>
      <c r="Q8" s="15"/>
      <c r="R8" s="15">
        <v>86600</v>
      </c>
      <c r="S8" s="15"/>
      <c r="T8" s="15">
        <v>76925</v>
      </c>
      <c r="U8" s="15">
        <v>226040</v>
      </c>
      <c r="V8" s="15">
        <v>16265</v>
      </c>
      <c r="W8" s="15">
        <v>225</v>
      </c>
      <c r="X8" s="15">
        <v>5040</v>
      </c>
      <c r="Y8" s="15">
        <v>430</v>
      </c>
      <c r="Z8" s="15">
        <v>200</v>
      </c>
      <c r="AA8" s="15">
        <v>2519</v>
      </c>
      <c r="AB8" s="15">
        <v>244</v>
      </c>
      <c r="AC8" s="15"/>
      <c r="AD8" s="15">
        <v>407</v>
      </c>
      <c r="AE8" s="15">
        <v>3728</v>
      </c>
      <c r="AF8" s="15">
        <v>7280</v>
      </c>
      <c r="AG8" s="15">
        <v>3460</v>
      </c>
      <c r="AH8" s="15"/>
      <c r="AI8" s="15">
        <v>22010</v>
      </c>
      <c r="AJ8" s="15">
        <v>150910</v>
      </c>
      <c r="AK8" s="15">
        <v>559280</v>
      </c>
      <c r="AL8" s="15"/>
      <c r="AM8" s="15">
        <v>144780</v>
      </c>
      <c r="AN8" s="15"/>
      <c r="AO8" s="6">
        <f>SUM(B8:AN8)</f>
        <v>1758733</v>
      </c>
      <c r="AP8" s="16">
        <f t="shared" si="0"/>
        <v>704060</v>
      </c>
      <c r="AQ8" s="17">
        <f t="shared" si="1"/>
        <v>1054673</v>
      </c>
      <c r="AR8" s="5">
        <f t="shared" si="2"/>
        <v>0.59967772254230745</v>
      </c>
      <c r="AS8" s="4">
        <v>3903</v>
      </c>
      <c r="AT8" s="18">
        <f t="shared" si="3"/>
        <v>450.61055598257752</v>
      </c>
    </row>
    <row r="9" spans="1:46" x14ac:dyDescent="0.25">
      <c r="A9" s="8" t="s">
        <v>3</v>
      </c>
      <c r="B9" s="15"/>
      <c r="C9" s="15"/>
      <c r="D9" s="15">
        <v>481193</v>
      </c>
      <c r="E9" s="15">
        <v>54460</v>
      </c>
      <c r="F9" s="15">
        <v>501280</v>
      </c>
      <c r="G9" s="15">
        <v>362900</v>
      </c>
      <c r="H9" s="15">
        <v>774830</v>
      </c>
      <c r="I9" s="15">
        <v>403</v>
      </c>
      <c r="J9" s="15">
        <v>12350</v>
      </c>
      <c r="K9" s="15"/>
      <c r="L9" s="15">
        <v>226</v>
      </c>
      <c r="M9" s="15">
        <v>1075</v>
      </c>
      <c r="N9" s="15"/>
      <c r="O9" s="15">
        <v>190</v>
      </c>
      <c r="P9" s="15"/>
      <c r="Q9" s="15"/>
      <c r="R9" s="15">
        <v>279240</v>
      </c>
      <c r="S9" s="15">
        <v>950</v>
      </c>
      <c r="T9" s="15">
        <v>782380</v>
      </c>
      <c r="U9" s="15">
        <v>1741370</v>
      </c>
      <c r="V9" s="15">
        <v>13805</v>
      </c>
      <c r="W9" s="15">
        <v>1705</v>
      </c>
      <c r="X9" s="15">
        <v>26160</v>
      </c>
      <c r="Y9" s="15">
        <v>2120</v>
      </c>
      <c r="Z9" s="15">
        <v>1260</v>
      </c>
      <c r="AA9" s="15">
        <v>10690</v>
      </c>
      <c r="AB9" s="15">
        <v>1742</v>
      </c>
      <c r="AC9" s="15"/>
      <c r="AD9" s="15">
        <v>1225</v>
      </c>
      <c r="AE9" s="15">
        <v>20990</v>
      </c>
      <c r="AF9" s="15">
        <v>31110</v>
      </c>
      <c r="AG9" s="15">
        <v>29150</v>
      </c>
      <c r="AH9" s="15"/>
      <c r="AI9" s="15">
        <v>175525</v>
      </c>
      <c r="AJ9" s="15">
        <v>1982850</v>
      </c>
      <c r="AK9" s="15">
        <v>1800730</v>
      </c>
      <c r="AL9" s="15">
        <v>274280</v>
      </c>
      <c r="AM9" s="15">
        <v>339900</v>
      </c>
      <c r="AN9" s="15">
        <v>8338</v>
      </c>
      <c r="AO9" s="6">
        <f>SUM(B9:AN9)</f>
        <v>9714427</v>
      </c>
      <c r="AP9" s="16">
        <f t="shared" si="0"/>
        <v>2140630</v>
      </c>
      <c r="AQ9" s="17">
        <f t="shared" si="1"/>
        <v>7573797</v>
      </c>
      <c r="AR9" s="5">
        <f t="shared" si="2"/>
        <v>0.7796442342919454</v>
      </c>
      <c r="AS9" s="4">
        <v>15376</v>
      </c>
      <c r="AT9" s="18">
        <f t="shared" si="3"/>
        <v>631.79155827263264</v>
      </c>
    </row>
    <row r="10" spans="1:46" x14ac:dyDescent="0.25">
      <c r="A10" s="8" t="s">
        <v>54</v>
      </c>
      <c r="B10" s="15"/>
      <c r="C10" s="15"/>
      <c r="D10" s="15">
        <v>3030</v>
      </c>
      <c r="E10" s="15"/>
      <c r="F10" s="15">
        <v>14810</v>
      </c>
      <c r="G10" s="15">
        <v>5560</v>
      </c>
      <c r="H10" s="15">
        <v>24880</v>
      </c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>
        <v>17040</v>
      </c>
      <c r="U10" s="15">
        <v>39980</v>
      </c>
      <c r="V10" s="15"/>
      <c r="W10" s="15"/>
      <c r="X10" s="15"/>
      <c r="Y10" s="15"/>
      <c r="Z10" s="15">
        <v>200</v>
      </c>
      <c r="AA10" s="15"/>
      <c r="AB10" s="15">
        <v>21</v>
      </c>
      <c r="AC10" s="15"/>
      <c r="AD10" s="15"/>
      <c r="AE10" s="15"/>
      <c r="AF10" s="15"/>
      <c r="AG10" s="15"/>
      <c r="AH10" s="15"/>
      <c r="AI10" s="15">
        <v>4700</v>
      </c>
      <c r="AJ10" s="15">
        <v>56480</v>
      </c>
      <c r="AK10" s="15">
        <v>43200</v>
      </c>
      <c r="AL10" s="15"/>
      <c r="AM10" s="15">
        <v>15090</v>
      </c>
      <c r="AN10" s="15"/>
      <c r="AO10" s="6">
        <f>SUM(B10:AN10)</f>
        <v>224991</v>
      </c>
      <c r="AP10" s="16">
        <f t="shared" si="0"/>
        <v>58290</v>
      </c>
      <c r="AQ10" s="17">
        <f t="shared" si="1"/>
        <v>166701</v>
      </c>
      <c r="AR10" s="5">
        <f t="shared" si="2"/>
        <v>0.74092297025214338</v>
      </c>
      <c r="AS10" s="4">
        <v>566</v>
      </c>
      <c r="AT10" s="18">
        <f t="shared" si="3"/>
        <v>397.51060070671377</v>
      </c>
    </row>
    <row r="11" spans="1:46" x14ac:dyDescent="0.25">
      <c r="A11" s="8" t="s">
        <v>52</v>
      </c>
      <c r="B11" s="15"/>
      <c r="C11" s="15"/>
      <c r="D11" s="15">
        <v>170225</v>
      </c>
      <c r="E11" s="15"/>
      <c r="F11" s="15">
        <v>136270</v>
      </c>
      <c r="G11" s="15">
        <v>137780</v>
      </c>
      <c r="H11" s="15">
        <v>291960</v>
      </c>
      <c r="I11" s="15">
        <v>76</v>
      </c>
      <c r="J11" s="15">
        <v>2890</v>
      </c>
      <c r="K11" s="15"/>
      <c r="L11" s="15"/>
      <c r="M11" s="15">
        <v>370</v>
      </c>
      <c r="N11" s="15"/>
      <c r="O11" s="15"/>
      <c r="P11" s="15"/>
      <c r="Q11" s="15"/>
      <c r="R11" s="15">
        <v>116520</v>
      </c>
      <c r="S11" s="15">
        <v>460</v>
      </c>
      <c r="T11" s="15">
        <v>127035</v>
      </c>
      <c r="U11" s="15">
        <v>386090</v>
      </c>
      <c r="V11" s="15">
        <v>34560</v>
      </c>
      <c r="W11" s="15">
        <v>500</v>
      </c>
      <c r="X11" s="15">
        <v>14650</v>
      </c>
      <c r="Y11" s="15">
        <v>490</v>
      </c>
      <c r="Z11" s="15">
        <v>500</v>
      </c>
      <c r="AA11" s="15">
        <v>3898</v>
      </c>
      <c r="AB11" s="15">
        <v>544</v>
      </c>
      <c r="AC11" s="15"/>
      <c r="AD11" s="15">
        <v>662</v>
      </c>
      <c r="AE11" s="15">
        <v>7154</v>
      </c>
      <c r="AF11" s="15">
        <v>13030</v>
      </c>
      <c r="AG11" s="15">
        <v>28080</v>
      </c>
      <c r="AH11" s="15"/>
      <c r="AI11" s="15">
        <v>40810</v>
      </c>
      <c r="AJ11" s="15">
        <v>531410</v>
      </c>
      <c r="AK11" s="15">
        <v>818380</v>
      </c>
      <c r="AL11" s="15">
        <v>53820</v>
      </c>
      <c r="AM11" s="15">
        <v>189050</v>
      </c>
      <c r="AN11" s="15"/>
      <c r="AO11" s="6">
        <f>SUM(B11:AN11)</f>
        <v>3107214</v>
      </c>
      <c r="AP11" s="16">
        <f t="shared" si="0"/>
        <v>1007430</v>
      </c>
      <c r="AQ11" s="17">
        <f t="shared" si="1"/>
        <v>2099784</v>
      </c>
      <c r="AR11" s="5">
        <f t="shared" si="2"/>
        <v>0.67577707875930015</v>
      </c>
      <c r="AS11" s="4">
        <v>5715</v>
      </c>
      <c r="AT11" s="18">
        <f t="shared" si="3"/>
        <v>543.69448818897638</v>
      </c>
    </row>
    <row r="12" spans="1:46" x14ac:dyDescent="0.25">
      <c r="A12" s="8" t="s">
        <v>48</v>
      </c>
      <c r="B12" s="15"/>
      <c r="C12" s="15"/>
      <c r="D12" s="15">
        <v>12420</v>
      </c>
      <c r="E12" s="15"/>
      <c r="F12" s="15">
        <v>26400</v>
      </c>
      <c r="G12" s="15">
        <v>25780</v>
      </c>
      <c r="H12" s="15">
        <v>52720</v>
      </c>
      <c r="I12" s="15"/>
      <c r="J12" s="15"/>
      <c r="K12" s="15"/>
      <c r="L12" s="15"/>
      <c r="M12" s="15">
        <v>20</v>
      </c>
      <c r="N12" s="15"/>
      <c r="O12" s="15"/>
      <c r="P12" s="15"/>
      <c r="Q12" s="15"/>
      <c r="R12" s="15">
        <v>25340</v>
      </c>
      <c r="S12" s="15"/>
      <c r="T12" s="15">
        <v>48220</v>
      </c>
      <c r="U12" s="15">
        <v>72130</v>
      </c>
      <c r="V12" s="15">
        <v>10490</v>
      </c>
      <c r="W12" s="15"/>
      <c r="X12" s="15">
        <v>570</v>
      </c>
      <c r="Y12" s="15">
        <v>120</v>
      </c>
      <c r="Z12" s="15"/>
      <c r="AA12" s="15">
        <v>720</v>
      </c>
      <c r="AB12" s="15">
        <v>103</v>
      </c>
      <c r="AC12" s="15"/>
      <c r="AD12" s="15">
        <v>110</v>
      </c>
      <c r="AE12" s="15">
        <v>1113</v>
      </c>
      <c r="AF12" s="15">
        <v>1130</v>
      </c>
      <c r="AG12" s="15">
        <v>1310</v>
      </c>
      <c r="AH12" s="15"/>
      <c r="AI12" s="15">
        <v>25120</v>
      </c>
      <c r="AJ12" s="15">
        <v>116770</v>
      </c>
      <c r="AK12" s="15">
        <v>97000</v>
      </c>
      <c r="AL12" s="15"/>
      <c r="AM12" s="15">
        <v>27620</v>
      </c>
      <c r="AN12" s="15"/>
      <c r="AO12" s="6">
        <f>SUM(B12:AN12)</f>
        <v>545206</v>
      </c>
      <c r="AP12" s="16">
        <f t="shared" si="0"/>
        <v>124620</v>
      </c>
      <c r="AQ12" s="17">
        <f t="shared" si="1"/>
        <v>420586</v>
      </c>
      <c r="AR12" s="5">
        <f t="shared" si="2"/>
        <v>0.77142584637733258</v>
      </c>
      <c r="AS12" s="4">
        <v>963</v>
      </c>
      <c r="AT12" s="18">
        <f t="shared" si="3"/>
        <v>566.15368639667702</v>
      </c>
    </row>
    <row r="13" spans="1:46" x14ac:dyDescent="0.25">
      <c r="A13" s="8" t="s">
        <v>19</v>
      </c>
      <c r="B13" s="15"/>
      <c r="C13" s="15"/>
      <c r="D13" s="15">
        <v>44940</v>
      </c>
      <c r="E13" s="15"/>
      <c r="F13" s="15">
        <v>28540</v>
      </c>
      <c r="G13" s="15">
        <v>1140</v>
      </c>
      <c r="H13" s="15">
        <v>69370</v>
      </c>
      <c r="I13" s="15"/>
      <c r="J13" s="15"/>
      <c r="K13" s="15"/>
      <c r="L13" s="15"/>
      <c r="M13" s="15">
        <v>12</v>
      </c>
      <c r="N13" s="15"/>
      <c r="O13" s="15"/>
      <c r="P13" s="15"/>
      <c r="Q13" s="15"/>
      <c r="R13" s="15"/>
      <c r="S13" s="15"/>
      <c r="T13" s="15">
        <v>38370</v>
      </c>
      <c r="U13" s="15">
        <v>96020</v>
      </c>
      <c r="V13" s="15">
        <v>9545</v>
      </c>
      <c r="W13" s="15">
        <v>100</v>
      </c>
      <c r="X13" s="15">
        <v>500</v>
      </c>
      <c r="Y13" s="15">
        <v>490</v>
      </c>
      <c r="Z13" s="15">
        <v>250</v>
      </c>
      <c r="AA13" s="15"/>
      <c r="AB13" s="15">
        <v>140</v>
      </c>
      <c r="AC13" s="15"/>
      <c r="AD13" s="15">
        <v>280</v>
      </c>
      <c r="AE13" s="15">
        <v>1200</v>
      </c>
      <c r="AF13" s="15">
        <v>1810</v>
      </c>
      <c r="AG13" s="15">
        <v>1300</v>
      </c>
      <c r="AH13" s="15">
        <v>19940</v>
      </c>
      <c r="AI13" s="15">
        <v>11970</v>
      </c>
      <c r="AJ13" s="15">
        <v>86450</v>
      </c>
      <c r="AK13" s="15">
        <v>239630</v>
      </c>
      <c r="AL13" s="15"/>
      <c r="AM13" s="15">
        <v>32070</v>
      </c>
      <c r="AN13" s="15"/>
      <c r="AO13" s="6">
        <f>SUM(B13:AN13)</f>
        <v>684067</v>
      </c>
      <c r="AP13" s="16">
        <f t="shared" si="0"/>
        <v>271700</v>
      </c>
      <c r="AQ13" s="17">
        <f t="shared" si="1"/>
        <v>412367</v>
      </c>
      <c r="AR13" s="5">
        <f t="shared" si="2"/>
        <v>0.60281668316115233</v>
      </c>
      <c r="AS13" s="4">
        <v>1254</v>
      </c>
      <c r="AT13" s="18">
        <f t="shared" si="3"/>
        <v>545.50797448165872</v>
      </c>
    </row>
    <row r="14" spans="1:46" x14ac:dyDescent="0.25">
      <c r="A14" s="8" t="s">
        <v>32</v>
      </c>
      <c r="B14" s="15"/>
      <c r="C14" s="15"/>
      <c r="D14" s="15">
        <v>18760</v>
      </c>
      <c r="E14" s="15"/>
      <c r="F14" s="15">
        <v>33410</v>
      </c>
      <c r="G14" s="15">
        <v>31990</v>
      </c>
      <c r="H14" s="15">
        <v>71730</v>
      </c>
      <c r="I14" s="15"/>
      <c r="J14" s="15">
        <v>600</v>
      </c>
      <c r="K14" s="15"/>
      <c r="L14" s="15"/>
      <c r="M14" s="15">
        <v>40</v>
      </c>
      <c r="N14" s="15"/>
      <c r="O14" s="15"/>
      <c r="P14" s="15"/>
      <c r="Q14" s="15"/>
      <c r="R14" s="15">
        <v>59020</v>
      </c>
      <c r="S14" s="15"/>
      <c r="T14" s="15">
        <v>56890</v>
      </c>
      <c r="U14" s="15">
        <v>57270</v>
      </c>
      <c r="V14" s="15">
        <v>7250</v>
      </c>
      <c r="W14" s="15"/>
      <c r="X14" s="15">
        <v>2870</v>
      </c>
      <c r="Y14" s="15">
        <v>340</v>
      </c>
      <c r="Z14" s="15">
        <v>160</v>
      </c>
      <c r="AA14" s="15">
        <v>1521</v>
      </c>
      <c r="AB14" s="15">
        <v>111</v>
      </c>
      <c r="AC14" s="15"/>
      <c r="AD14" s="15">
        <v>130</v>
      </c>
      <c r="AE14" s="15">
        <v>2400</v>
      </c>
      <c r="AF14" s="15">
        <v>4720</v>
      </c>
      <c r="AG14" s="15">
        <v>2970</v>
      </c>
      <c r="AH14" s="15"/>
      <c r="AI14" s="15">
        <v>19080</v>
      </c>
      <c r="AJ14" s="15">
        <v>114030</v>
      </c>
      <c r="AK14" s="15">
        <v>162470</v>
      </c>
      <c r="AL14" s="15"/>
      <c r="AM14" s="15">
        <v>39080</v>
      </c>
      <c r="AN14" s="15">
        <v>1380</v>
      </c>
      <c r="AO14" s="6">
        <f>SUM(B14:AN14)</f>
        <v>688222</v>
      </c>
      <c r="AP14" s="16">
        <f t="shared" si="0"/>
        <v>201550</v>
      </c>
      <c r="AQ14" s="17">
        <f t="shared" si="1"/>
        <v>486672</v>
      </c>
      <c r="AR14" s="5">
        <f t="shared" si="2"/>
        <v>0.70714391577136448</v>
      </c>
      <c r="AS14" s="4">
        <v>1408</v>
      </c>
      <c r="AT14" s="18">
        <f t="shared" si="3"/>
        <v>488.79403409090907</v>
      </c>
    </row>
    <row r="15" spans="1:46" x14ac:dyDescent="0.25">
      <c r="A15" s="8" t="s">
        <v>41</v>
      </c>
      <c r="B15" s="15"/>
      <c r="C15" s="15"/>
      <c r="D15" s="15">
        <v>0</v>
      </c>
      <c r="E15" s="15"/>
      <c r="F15" s="15">
        <v>11512</v>
      </c>
      <c r="G15" s="15">
        <v>3960</v>
      </c>
      <c r="H15" s="15">
        <v>17910</v>
      </c>
      <c r="I15" s="15"/>
      <c r="J15" s="15"/>
      <c r="K15" s="15"/>
      <c r="L15" s="15"/>
      <c r="M15" s="15"/>
      <c r="N15" s="15">
        <v>1180</v>
      </c>
      <c r="O15" s="15">
        <v>31</v>
      </c>
      <c r="P15" s="15"/>
      <c r="Q15" s="15"/>
      <c r="R15" s="15"/>
      <c r="S15" s="15"/>
      <c r="T15" s="15">
        <v>10950</v>
      </c>
      <c r="U15" s="15">
        <v>13080</v>
      </c>
      <c r="V15" s="15">
        <v>960</v>
      </c>
      <c r="W15" s="15"/>
      <c r="X15" s="15"/>
      <c r="Y15" s="15"/>
      <c r="Z15" s="15">
        <v>1000</v>
      </c>
      <c r="AA15" s="15"/>
      <c r="AB15" s="15">
        <v>29</v>
      </c>
      <c r="AC15" s="15"/>
      <c r="AD15" s="15">
        <v>41</v>
      </c>
      <c r="AE15" s="15"/>
      <c r="AF15" s="15"/>
      <c r="AG15" s="15"/>
      <c r="AH15" s="15"/>
      <c r="AI15" s="15">
        <v>5110</v>
      </c>
      <c r="AJ15" s="15">
        <v>10260</v>
      </c>
      <c r="AK15" s="15">
        <v>32370</v>
      </c>
      <c r="AL15" s="15"/>
      <c r="AM15" s="15">
        <v>3080</v>
      </c>
      <c r="AN15" s="15">
        <v>440</v>
      </c>
      <c r="AO15" s="6">
        <f>SUM(B15:AN15)</f>
        <v>111913</v>
      </c>
      <c r="AP15" s="16">
        <f t="shared" si="0"/>
        <v>35450</v>
      </c>
      <c r="AQ15" s="17">
        <f t="shared" si="1"/>
        <v>76463</v>
      </c>
      <c r="AR15" s="5">
        <f t="shared" si="2"/>
        <v>0.68323608517330425</v>
      </c>
      <c r="AS15" s="4">
        <v>293</v>
      </c>
      <c r="AT15" s="18">
        <f t="shared" si="3"/>
        <v>381.95563139931738</v>
      </c>
    </row>
    <row r="16" spans="1:46" x14ac:dyDescent="0.25">
      <c r="A16" s="8" t="s">
        <v>16</v>
      </c>
      <c r="B16" s="15"/>
      <c r="C16" s="15"/>
      <c r="D16" s="15">
        <v>3100</v>
      </c>
      <c r="E16" s="15"/>
      <c r="F16" s="15">
        <v>19640</v>
      </c>
      <c r="G16" s="15"/>
      <c r="H16" s="15">
        <v>45880</v>
      </c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>
        <v>35120</v>
      </c>
      <c r="U16" s="15">
        <v>52380</v>
      </c>
      <c r="V16" s="15">
        <v>1085</v>
      </c>
      <c r="W16" s="15"/>
      <c r="X16" s="15"/>
      <c r="Y16" s="15"/>
      <c r="Z16" s="15"/>
      <c r="AA16" s="15"/>
      <c r="AB16" s="15">
        <v>37</v>
      </c>
      <c r="AC16" s="15"/>
      <c r="AD16" s="15">
        <v>42</v>
      </c>
      <c r="AE16" s="15"/>
      <c r="AF16" s="15"/>
      <c r="AG16" s="15"/>
      <c r="AH16" s="15"/>
      <c r="AI16" s="15"/>
      <c r="AJ16" s="15">
        <v>36120</v>
      </c>
      <c r="AK16" s="15">
        <v>79930</v>
      </c>
      <c r="AL16" s="15">
        <v>17100</v>
      </c>
      <c r="AM16" s="15">
        <v>9310</v>
      </c>
      <c r="AN16" s="15"/>
      <c r="AO16" s="6">
        <f>SUM(B16:AN16)</f>
        <v>299744</v>
      </c>
      <c r="AP16" s="16">
        <f t="shared" si="0"/>
        <v>89240</v>
      </c>
      <c r="AQ16" s="17">
        <f t="shared" si="1"/>
        <v>210504</v>
      </c>
      <c r="AR16" s="5">
        <f t="shared" si="2"/>
        <v>0.70227927831749759</v>
      </c>
      <c r="AS16" s="4">
        <v>566</v>
      </c>
      <c r="AT16" s="18">
        <f t="shared" si="3"/>
        <v>529.58303886925796</v>
      </c>
    </row>
    <row r="17" spans="1:46" x14ac:dyDescent="0.25">
      <c r="A17" s="8" t="s">
        <v>27</v>
      </c>
      <c r="B17" s="15"/>
      <c r="C17" s="15"/>
      <c r="D17" s="15">
        <v>0</v>
      </c>
      <c r="E17" s="15"/>
      <c r="F17" s="15">
        <v>56870</v>
      </c>
      <c r="G17" s="15">
        <v>25960</v>
      </c>
      <c r="H17" s="15">
        <v>97720</v>
      </c>
      <c r="I17" s="15"/>
      <c r="J17" s="15">
        <v>1630</v>
      </c>
      <c r="K17" s="15"/>
      <c r="L17" s="15"/>
      <c r="M17" s="15">
        <v>531</v>
      </c>
      <c r="N17" s="15"/>
      <c r="O17" s="15">
        <v>130</v>
      </c>
      <c r="P17" s="15"/>
      <c r="Q17" s="15"/>
      <c r="R17" s="15">
        <f>44920+1800</f>
        <v>46720</v>
      </c>
      <c r="S17" s="15"/>
      <c r="T17" s="15">
        <v>119700</v>
      </c>
      <c r="U17" s="15">
        <v>132040</v>
      </c>
      <c r="V17" s="15">
        <v>20395</v>
      </c>
      <c r="W17" s="15">
        <v>320</v>
      </c>
      <c r="X17" s="15">
        <v>2900</v>
      </c>
      <c r="Y17" s="15">
        <v>370</v>
      </c>
      <c r="Z17" s="15"/>
      <c r="AA17" s="15">
        <v>820</v>
      </c>
      <c r="AB17" s="15">
        <v>188</v>
      </c>
      <c r="AC17" s="15">
        <v>700</v>
      </c>
      <c r="AD17" s="15">
        <v>280</v>
      </c>
      <c r="AE17" s="15">
        <v>2632</v>
      </c>
      <c r="AF17" s="15">
        <v>5620</v>
      </c>
      <c r="AG17" s="15">
        <v>3340</v>
      </c>
      <c r="AH17" s="15"/>
      <c r="AI17" s="15">
        <v>7420</v>
      </c>
      <c r="AJ17" s="15">
        <v>165870</v>
      </c>
      <c r="AK17" s="15">
        <v>300250</v>
      </c>
      <c r="AL17" s="15"/>
      <c r="AM17" s="15">
        <v>25550</v>
      </c>
      <c r="AN17" s="15">
        <v>875</v>
      </c>
      <c r="AO17" s="6">
        <f>SUM(B17:AN17)</f>
        <v>1018831</v>
      </c>
      <c r="AP17" s="16">
        <f t="shared" si="0"/>
        <v>325800</v>
      </c>
      <c r="AQ17" s="17">
        <f t="shared" si="1"/>
        <v>693031</v>
      </c>
      <c r="AR17" s="5">
        <f t="shared" si="2"/>
        <v>0.68022174433247518</v>
      </c>
      <c r="AS17" s="4">
        <v>2026</v>
      </c>
      <c r="AT17" s="18">
        <f t="shared" si="3"/>
        <v>502.8780848963475</v>
      </c>
    </row>
    <row r="18" spans="1:46" x14ac:dyDescent="0.25">
      <c r="A18" s="8" t="s">
        <v>45</v>
      </c>
      <c r="B18" s="15"/>
      <c r="C18" s="15"/>
      <c r="D18" s="15">
        <v>0</v>
      </c>
      <c r="E18" s="15"/>
      <c r="F18" s="15">
        <v>29920</v>
      </c>
      <c r="G18" s="15"/>
      <c r="H18" s="15">
        <v>67026</v>
      </c>
      <c r="I18" s="15"/>
      <c r="J18" s="15">
        <v>1200</v>
      </c>
      <c r="K18" s="15"/>
      <c r="L18" s="15"/>
      <c r="M18" s="15">
        <v>15</v>
      </c>
      <c r="N18" s="15"/>
      <c r="O18" s="15"/>
      <c r="P18" s="15"/>
      <c r="Q18" s="15"/>
      <c r="R18" s="15">
        <v>9940</v>
      </c>
      <c r="S18" s="15"/>
      <c r="T18" s="15">
        <v>46110</v>
      </c>
      <c r="U18" s="15">
        <v>76600</v>
      </c>
      <c r="V18" s="15">
        <v>3870</v>
      </c>
      <c r="W18" s="15"/>
      <c r="X18" s="15"/>
      <c r="Y18" s="15">
        <v>310</v>
      </c>
      <c r="Z18" s="15">
        <v>180</v>
      </c>
      <c r="AA18" s="15"/>
      <c r="AB18" s="15">
        <v>59</v>
      </c>
      <c r="AC18" s="15"/>
      <c r="AD18" s="15">
        <v>119</v>
      </c>
      <c r="AE18" s="15"/>
      <c r="AF18" s="15"/>
      <c r="AG18" s="15"/>
      <c r="AH18" s="15"/>
      <c r="AI18" s="15">
        <v>2770</v>
      </c>
      <c r="AJ18" s="15">
        <v>118040</v>
      </c>
      <c r="AK18" s="15">
        <v>148210</v>
      </c>
      <c r="AL18" s="15">
        <v>6380</v>
      </c>
      <c r="AM18" s="15">
        <v>48400</v>
      </c>
      <c r="AN18" s="15"/>
      <c r="AO18" s="6">
        <f>SUM(B18:AN18)</f>
        <v>559149</v>
      </c>
      <c r="AP18" s="16">
        <f t="shared" si="0"/>
        <v>196610</v>
      </c>
      <c r="AQ18" s="17">
        <f t="shared" si="1"/>
        <v>362539</v>
      </c>
      <c r="AR18" s="5">
        <f t="shared" si="2"/>
        <v>0.64837637195094688</v>
      </c>
      <c r="AS18" s="4">
        <v>1331</v>
      </c>
      <c r="AT18" s="18">
        <f t="shared" si="3"/>
        <v>420.09691960931633</v>
      </c>
    </row>
    <row r="19" spans="1:46" x14ac:dyDescent="0.25">
      <c r="A19" s="8" t="s">
        <v>31</v>
      </c>
      <c r="B19" s="15"/>
      <c r="C19" s="15"/>
      <c r="D19" s="15">
        <v>13740</v>
      </c>
      <c r="E19" s="15"/>
      <c r="F19" s="15">
        <v>36020</v>
      </c>
      <c r="G19" s="15">
        <v>32300</v>
      </c>
      <c r="H19" s="15">
        <v>72680</v>
      </c>
      <c r="I19" s="15"/>
      <c r="J19" s="15"/>
      <c r="K19" s="15"/>
      <c r="L19" s="15"/>
      <c r="M19" s="15">
        <v>50</v>
      </c>
      <c r="N19" s="15"/>
      <c r="O19" s="15"/>
      <c r="P19" s="15"/>
      <c r="Q19" s="15"/>
      <c r="R19" s="15">
        <v>29480</v>
      </c>
      <c r="S19" s="15"/>
      <c r="T19" s="15">
        <v>58270</v>
      </c>
      <c r="U19" s="15">
        <v>106230</v>
      </c>
      <c r="V19" s="15">
        <v>4630</v>
      </c>
      <c r="W19" s="15"/>
      <c r="X19" s="15"/>
      <c r="Y19" s="15">
        <v>300</v>
      </c>
      <c r="Z19" s="15">
        <v>410</v>
      </c>
      <c r="AA19" s="15">
        <v>1466</v>
      </c>
      <c r="AB19" s="15">
        <v>268</v>
      </c>
      <c r="AC19" s="15"/>
      <c r="AD19" s="15">
        <v>157</v>
      </c>
      <c r="AE19" s="15"/>
      <c r="AF19" s="15"/>
      <c r="AG19" s="15"/>
      <c r="AH19" s="15"/>
      <c r="AI19" s="15">
        <v>15750</v>
      </c>
      <c r="AJ19" s="15">
        <v>54880</v>
      </c>
      <c r="AK19" s="15">
        <v>135145</v>
      </c>
      <c r="AL19" s="15"/>
      <c r="AM19" s="15">
        <v>36980</v>
      </c>
      <c r="AN19" s="15"/>
      <c r="AO19" s="6">
        <f>SUM(B19:AN19)</f>
        <v>598756</v>
      </c>
      <c r="AP19" s="16">
        <f t="shared" si="0"/>
        <v>172125</v>
      </c>
      <c r="AQ19" s="17">
        <f t="shared" si="1"/>
        <v>426631</v>
      </c>
      <c r="AR19" s="5">
        <f t="shared" si="2"/>
        <v>0.71252897674511817</v>
      </c>
      <c r="AS19" s="4">
        <v>1457</v>
      </c>
      <c r="AT19" s="18">
        <f t="shared" si="3"/>
        <v>410.95126973232669</v>
      </c>
    </row>
    <row r="20" spans="1:46" x14ac:dyDescent="0.25">
      <c r="A20" s="8" t="s">
        <v>33</v>
      </c>
      <c r="B20" s="15"/>
      <c r="C20" s="15"/>
      <c r="D20" s="15">
        <v>98600</v>
      </c>
      <c r="E20" s="15">
        <v>22540</v>
      </c>
      <c r="F20" s="15">
        <v>43230</v>
      </c>
      <c r="G20" s="15">
        <v>78800</v>
      </c>
      <c r="H20" s="15">
        <v>128060</v>
      </c>
      <c r="I20" s="15"/>
      <c r="J20" s="15"/>
      <c r="K20" s="15"/>
      <c r="L20" s="15"/>
      <c r="M20" s="15">
        <v>89</v>
      </c>
      <c r="N20" s="15"/>
      <c r="O20" s="15">
        <v>410</v>
      </c>
      <c r="P20" s="15">
        <v>1260</v>
      </c>
      <c r="Q20" s="15">
        <v>450</v>
      </c>
      <c r="R20" s="15">
        <v>97680</v>
      </c>
      <c r="S20" s="15"/>
      <c r="T20" s="15">
        <v>34280</v>
      </c>
      <c r="U20" s="15">
        <v>193310</v>
      </c>
      <c r="V20" s="15">
        <v>7500</v>
      </c>
      <c r="W20" s="15">
        <v>240</v>
      </c>
      <c r="X20" s="15">
        <v>5510</v>
      </c>
      <c r="Y20" s="15">
        <v>870</v>
      </c>
      <c r="Z20" s="15">
        <v>710</v>
      </c>
      <c r="AA20" s="15">
        <v>1180</v>
      </c>
      <c r="AB20" s="15">
        <v>176</v>
      </c>
      <c r="AC20" s="15"/>
      <c r="AD20" s="15"/>
      <c r="AE20" s="15">
        <v>6748</v>
      </c>
      <c r="AF20" s="15"/>
      <c r="AG20" s="15">
        <v>11210</v>
      </c>
      <c r="AH20" s="15"/>
      <c r="AI20" s="15">
        <v>51950</v>
      </c>
      <c r="AJ20" s="15">
        <v>391870</v>
      </c>
      <c r="AK20" s="15">
        <v>230740</v>
      </c>
      <c r="AL20" s="15"/>
      <c r="AM20" s="15">
        <v>92270</v>
      </c>
      <c r="AN20" s="15">
        <v>960</v>
      </c>
      <c r="AO20" s="6">
        <f>SUM(B20:AN20)</f>
        <v>1500643</v>
      </c>
      <c r="AP20" s="16">
        <f t="shared" si="0"/>
        <v>323010</v>
      </c>
      <c r="AQ20" s="17">
        <f t="shared" si="1"/>
        <v>1177633</v>
      </c>
      <c r="AR20" s="5">
        <f t="shared" si="2"/>
        <v>0.7847522695271294</v>
      </c>
      <c r="AS20" s="4">
        <v>2727</v>
      </c>
      <c r="AT20" s="18">
        <f t="shared" si="3"/>
        <v>550.29079574624132</v>
      </c>
    </row>
    <row r="21" spans="1:46" x14ac:dyDescent="0.25">
      <c r="A21" s="8" t="s">
        <v>11</v>
      </c>
      <c r="B21" s="15"/>
      <c r="C21" s="15"/>
      <c r="D21" s="15">
        <v>6200</v>
      </c>
      <c r="E21" s="15">
        <v>1680</v>
      </c>
      <c r="F21" s="15">
        <v>29320</v>
      </c>
      <c r="G21" s="15">
        <v>18380</v>
      </c>
      <c r="H21" s="15">
        <v>54230</v>
      </c>
      <c r="I21" s="15"/>
      <c r="J21" s="15">
        <v>750</v>
      </c>
      <c r="K21" s="15"/>
      <c r="L21" s="15"/>
      <c r="M21" s="15">
        <v>22</v>
      </c>
      <c r="N21" s="15"/>
      <c r="O21" s="15"/>
      <c r="P21" s="15"/>
      <c r="Q21" s="15"/>
      <c r="R21" s="15">
        <v>31820</v>
      </c>
      <c r="S21" s="15"/>
      <c r="T21" s="15">
        <v>45370</v>
      </c>
      <c r="U21" s="15">
        <v>79640</v>
      </c>
      <c r="V21" s="15">
        <v>5890</v>
      </c>
      <c r="W21" s="15">
        <v>330</v>
      </c>
      <c r="X21" s="15">
        <v>3960</v>
      </c>
      <c r="Y21" s="15">
        <v>160</v>
      </c>
      <c r="Z21" s="15"/>
      <c r="AA21" s="15">
        <v>642</v>
      </c>
      <c r="AB21" s="15">
        <v>141</v>
      </c>
      <c r="AC21" s="15"/>
      <c r="AD21" s="15">
        <v>251</v>
      </c>
      <c r="AE21" s="15">
        <v>2285</v>
      </c>
      <c r="AF21" s="15">
        <v>3100</v>
      </c>
      <c r="AG21" s="15"/>
      <c r="AH21" s="15"/>
      <c r="AI21" s="15"/>
      <c r="AJ21" s="15">
        <v>77360</v>
      </c>
      <c r="AK21" s="15">
        <v>130390</v>
      </c>
      <c r="AL21" s="15"/>
      <c r="AM21" s="15">
        <v>33260</v>
      </c>
      <c r="AN21" s="15"/>
      <c r="AO21" s="6">
        <f>SUM(B21:AN21)</f>
        <v>525181</v>
      </c>
      <c r="AP21" s="16">
        <f t="shared" si="0"/>
        <v>163650</v>
      </c>
      <c r="AQ21" s="17">
        <f t="shared" si="1"/>
        <v>361531</v>
      </c>
      <c r="AR21" s="5">
        <f t="shared" si="2"/>
        <v>0.68839314445876754</v>
      </c>
      <c r="AS21" s="4">
        <v>1164</v>
      </c>
      <c r="AT21" s="18">
        <f t="shared" si="3"/>
        <v>451.1864261168385</v>
      </c>
    </row>
    <row r="22" spans="1:46" x14ac:dyDescent="0.25">
      <c r="A22" s="8" t="s">
        <v>61</v>
      </c>
      <c r="B22" s="15"/>
      <c r="C22" s="15"/>
      <c r="D22" s="15">
        <v>19340</v>
      </c>
      <c r="E22" s="15"/>
      <c r="F22" s="15">
        <v>53420</v>
      </c>
      <c r="G22" s="15">
        <v>1300</v>
      </c>
      <c r="H22" s="15">
        <v>73580</v>
      </c>
      <c r="I22" s="15"/>
      <c r="J22" s="15"/>
      <c r="K22" s="15"/>
      <c r="L22" s="15"/>
      <c r="M22" s="15">
        <v>20</v>
      </c>
      <c r="N22" s="15"/>
      <c r="O22" s="15">
        <v>170</v>
      </c>
      <c r="P22" s="15"/>
      <c r="Q22" s="15"/>
      <c r="R22" s="15">
        <v>1440</v>
      </c>
      <c r="S22" s="15"/>
      <c r="T22" s="15">
        <v>93230</v>
      </c>
      <c r="U22" s="15">
        <v>93300</v>
      </c>
      <c r="V22" s="15">
        <v>3925</v>
      </c>
      <c r="W22" s="15"/>
      <c r="X22" s="15"/>
      <c r="Y22" s="15">
        <v>70</v>
      </c>
      <c r="Z22" s="15"/>
      <c r="AA22" s="15"/>
      <c r="AB22" s="15">
        <v>178</v>
      </c>
      <c r="AC22" s="15"/>
      <c r="AD22" s="15">
        <v>132</v>
      </c>
      <c r="AE22" s="15"/>
      <c r="AF22" s="15"/>
      <c r="AG22" s="15"/>
      <c r="AH22" s="15"/>
      <c r="AI22" s="15"/>
      <c r="AJ22" s="15">
        <v>205970</v>
      </c>
      <c r="AK22" s="15">
        <v>198680</v>
      </c>
      <c r="AL22" s="15"/>
      <c r="AM22" s="15">
        <v>18325</v>
      </c>
      <c r="AN22" s="15">
        <v>1420</v>
      </c>
      <c r="AO22" s="6">
        <f>SUM(B22:AN22)</f>
        <v>764500</v>
      </c>
      <c r="AP22" s="16">
        <f t="shared" si="0"/>
        <v>217005</v>
      </c>
      <c r="AQ22" s="17">
        <f t="shared" si="1"/>
        <v>547495</v>
      </c>
      <c r="AR22" s="5">
        <f t="shared" si="2"/>
        <v>0.7161478090255069</v>
      </c>
      <c r="AS22" s="4">
        <v>1722</v>
      </c>
      <c r="AT22" s="18">
        <f t="shared" si="3"/>
        <v>443.96051103368177</v>
      </c>
    </row>
    <row r="23" spans="1:46" x14ac:dyDescent="0.25">
      <c r="A23" s="8" t="s">
        <v>9</v>
      </c>
      <c r="B23" s="15"/>
      <c r="C23" s="15"/>
      <c r="D23" s="15">
        <v>20050</v>
      </c>
      <c r="E23" s="15"/>
      <c r="F23" s="15">
        <v>47990</v>
      </c>
      <c r="G23" s="15">
        <v>38080</v>
      </c>
      <c r="H23" s="15">
        <v>79200</v>
      </c>
      <c r="I23" s="15"/>
      <c r="J23" s="15">
        <v>1900</v>
      </c>
      <c r="K23" s="15"/>
      <c r="L23" s="15"/>
      <c r="M23" s="15">
        <v>60</v>
      </c>
      <c r="N23" s="15"/>
      <c r="O23" s="15"/>
      <c r="P23" s="15"/>
      <c r="Q23" s="15"/>
      <c r="R23" s="15">
        <v>56320</v>
      </c>
      <c r="S23" s="15">
        <v>190</v>
      </c>
      <c r="T23" s="15">
        <v>58850</v>
      </c>
      <c r="U23" s="15">
        <v>161850</v>
      </c>
      <c r="V23" s="15">
        <v>8050</v>
      </c>
      <c r="W23" s="15"/>
      <c r="X23" s="15">
        <v>800</v>
      </c>
      <c r="Y23" s="15">
        <v>440</v>
      </c>
      <c r="Z23" s="15">
        <v>400</v>
      </c>
      <c r="AA23" s="15">
        <v>828</v>
      </c>
      <c r="AB23" s="15">
        <v>258</v>
      </c>
      <c r="AC23" s="15"/>
      <c r="AD23" s="15">
        <v>146</v>
      </c>
      <c r="AE23" s="15">
        <v>3600</v>
      </c>
      <c r="AF23" s="15">
        <v>2300</v>
      </c>
      <c r="AG23" s="15">
        <v>4800</v>
      </c>
      <c r="AH23" s="15"/>
      <c r="AI23" s="15">
        <v>9540</v>
      </c>
      <c r="AJ23" s="15">
        <v>231910</v>
      </c>
      <c r="AK23" s="15">
        <v>122350</v>
      </c>
      <c r="AL23" s="15"/>
      <c r="AM23" s="15">
        <v>79460</v>
      </c>
      <c r="AN23" s="15"/>
      <c r="AO23" s="6">
        <f>SUM(B23:AN23)</f>
        <v>929372</v>
      </c>
      <c r="AP23" s="16">
        <f t="shared" si="0"/>
        <v>201810</v>
      </c>
      <c r="AQ23" s="17">
        <f t="shared" si="1"/>
        <v>727562</v>
      </c>
      <c r="AR23" s="5">
        <f t="shared" si="2"/>
        <v>0.78285336765041336</v>
      </c>
      <c r="AS23" s="4">
        <v>2016</v>
      </c>
      <c r="AT23" s="18">
        <f t="shared" si="3"/>
        <v>460.99801587301585</v>
      </c>
    </row>
    <row r="24" spans="1:46" x14ac:dyDescent="0.25">
      <c r="A24" s="8" t="s">
        <v>47</v>
      </c>
      <c r="B24" s="15"/>
      <c r="C24" s="15"/>
      <c r="D24" s="15">
        <v>8680</v>
      </c>
      <c r="E24" s="15"/>
      <c r="F24" s="15">
        <v>19620</v>
      </c>
      <c r="G24" s="15">
        <v>2800</v>
      </c>
      <c r="H24" s="15">
        <v>43490</v>
      </c>
      <c r="I24" s="15"/>
      <c r="J24" s="15">
        <v>620</v>
      </c>
      <c r="K24" s="15"/>
      <c r="L24" s="15"/>
      <c r="M24" s="15"/>
      <c r="N24" s="15"/>
      <c r="O24" s="15"/>
      <c r="P24" s="15"/>
      <c r="Q24" s="15"/>
      <c r="R24" s="15">
        <v>21720</v>
      </c>
      <c r="S24" s="15"/>
      <c r="T24" s="15">
        <v>28660</v>
      </c>
      <c r="U24" s="15">
        <v>61970</v>
      </c>
      <c r="V24" s="15">
        <v>3475</v>
      </c>
      <c r="W24" s="15">
        <v>100</v>
      </c>
      <c r="X24" s="15">
        <v>2340</v>
      </c>
      <c r="Y24" s="15"/>
      <c r="Z24" s="15"/>
      <c r="AA24" s="15">
        <v>474</v>
      </c>
      <c r="AB24" s="15">
        <v>23</v>
      </c>
      <c r="AC24" s="15"/>
      <c r="AD24" s="15"/>
      <c r="AE24" s="15">
        <v>1670</v>
      </c>
      <c r="AF24" s="15">
        <v>1460</v>
      </c>
      <c r="AG24" s="15">
        <v>2720</v>
      </c>
      <c r="AH24" s="15">
        <v>13170</v>
      </c>
      <c r="AI24" s="15">
        <f>1620+1180</f>
        <v>2800</v>
      </c>
      <c r="AJ24" s="15">
        <v>117880</v>
      </c>
      <c r="AK24" s="15">
        <v>81410</v>
      </c>
      <c r="AL24" s="15"/>
      <c r="AM24" s="15">
        <v>18920</v>
      </c>
      <c r="AN24" s="15"/>
      <c r="AO24" s="6">
        <f>SUM(B24:AN24)</f>
        <v>434002</v>
      </c>
      <c r="AP24" s="16">
        <f t="shared" si="0"/>
        <v>100330</v>
      </c>
      <c r="AQ24" s="17">
        <f t="shared" si="1"/>
        <v>333672</v>
      </c>
      <c r="AR24" s="5">
        <f t="shared" si="2"/>
        <v>0.76882595011082899</v>
      </c>
      <c r="AS24" s="4">
        <v>899</v>
      </c>
      <c r="AT24" s="18">
        <f t="shared" si="3"/>
        <v>482.76084538375972</v>
      </c>
    </row>
    <row r="25" spans="1:46" x14ac:dyDescent="0.25">
      <c r="A25" s="8" t="s">
        <v>51</v>
      </c>
      <c r="B25" s="15"/>
      <c r="C25" s="15"/>
      <c r="D25" s="15">
        <v>9580</v>
      </c>
      <c r="E25" s="15"/>
      <c r="F25" s="15">
        <v>18740</v>
      </c>
      <c r="G25" s="15">
        <v>19160</v>
      </c>
      <c r="H25" s="15">
        <v>38750</v>
      </c>
      <c r="I25" s="15"/>
      <c r="J25" s="15">
        <v>1000</v>
      </c>
      <c r="K25" s="15"/>
      <c r="L25" s="15"/>
      <c r="M25" s="15">
        <v>25</v>
      </c>
      <c r="N25" s="15"/>
      <c r="O25" s="15"/>
      <c r="P25" s="15"/>
      <c r="Q25" s="15"/>
      <c r="R25" s="15">
        <v>36960</v>
      </c>
      <c r="S25" s="15"/>
      <c r="T25" s="15">
        <v>31730</v>
      </c>
      <c r="U25" s="15">
        <v>51560</v>
      </c>
      <c r="V25" s="15">
        <v>7600</v>
      </c>
      <c r="W25" s="15"/>
      <c r="X25" s="15">
        <v>320</v>
      </c>
      <c r="Y25" s="15">
        <v>35</v>
      </c>
      <c r="Z25" s="15"/>
      <c r="AA25" s="15">
        <v>864</v>
      </c>
      <c r="AB25" s="15">
        <v>104</v>
      </c>
      <c r="AC25" s="15"/>
      <c r="AD25" s="15">
        <v>105</v>
      </c>
      <c r="AE25" s="15">
        <v>1280</v>
      </c>
      <c r="AF25" s="15">
        <v>1200</v>
      </c>
      <c r="AG25" s="15">
        <v>760</v>
      </c>
      <c r="AH25" s="15"/>
      <c r="AI25" s="15">
        <v>8115</v>
      </c>
      <c r="AJ25" s="15">
        <v>45850</v>
      </c>
      <c r="AK25" s="15">
        <v>82450</v>
      </c>
      <c r="AL25" s="15"/>
      <c r="AM25" s="15">
        <v>28920</v>
      </c>
      <c r="AN25" s="15"/>
      <c r="AO25" s="6">
        <f>SUM(B25:AN25)</f>
        <v>385108</v>
      </c>
      <c r="AP25" s="16">
        <f t="shared" si="0"/>
        <v>111370</v>
      </c>
      <c r="AQ25" s="17">
        <f t="shared" si="1"/>
        <v>273738</v>
      </c>
      <c r="AR25" s="5">
        <f t="shared" si="2"/>
        <v>0.71080839660562756</v>
      </c>
      <c r="AS25" s="4">
        <v>945</v>
      </c>
      <c r="AT25" s="18">
        <f t="shared" si="3"/>
        <v>407.52169312169315</v>
      </c>
    </row>
    <row r="26" spans="1:46" x14ac:dyDescent="0.25">
      <c r="A26" s="8" t="s">
        <v>20</v>
      </c>
      <c r="B26" s="15"/>
      <c r="C26" s="15"/>
      <c r="D26" s="15">
        <v>70580</v>
      </c>
      <c r="E26" s="15"/>
      <c r="F26" s="15">
        <v>56070</v>
      </c>
      <c r="G26" s="15">
        <v>64440</v>
      </c>
      <c r="H26" s="15">
        <v>128810</v>
      </c>
      <c r="I26" s="15"/>
      <c r="J26" s="15"/>
      <c r="K26" s="15"/>
      <c r="L26" s="15"/>
      <c r="M26" s="15"/>
      <c r="N26" s="15"/>
      <c r="O26" s="15">
        <v>160</v>
      </c>
      <c r="P26" s="15"/>
      <c r="Q26" s="15"/>
      <c r="R26" s="15">
        <v>69060</v>
      </c>
      <c r="S26" s="15"/>
      <c r="T26" s="15">
        <v>81770</v>
      </c>
      <c r="U26" s="15">
        <v>147210</v>
      </c>
      <c r="V26" s="15">
        <v>6710</v>
      </c>
      <c r="W26" s="15">
        <v>261</v>
      </c>
      <c r="X26" s="15">
        <v>4550</v>
      </c>
      <c r="Y26" s="15"/>
      <c r="Z26" s="15">
        <v>270</v>
      </c>
      <c r="AA26" s="15">
        <v>960</v>
      </c>
      <c r="AB26" s="15">
        <v>83</v>
      </c>
      <c r="AC26" s="15"/>
      <c r="AD26" s="15">
        <v>130</v>
      </c>
      <c r="AE26" s="15">
        <v>1771</v>
      </c>
      <c r="AF26" s="15">
        <v>7730</v>
      </c>
      <c r="AG26" s="15">
        <v>10240</v>
      </c>
      <c r="AH26" s="15"/>
      <c r="AI26" s="15">
        <v>28530</v>
      </c>
      <c r="AJ26" s="15">
        <v>338990</v>
      </c>
      <c r="AK26" s="15">
        <v>344310</v>
      </c>
      <c r="AL26" s="15"/>
      <c r="AM26" s="15">
        <v>173610</v>
      </c>
      <c r="AN26" s="15">
        <v>3470</v>
      </c>
      <c r="AO26" s="6">
        <f>SUM(B26:AN26)</f>
        <v>1539715</v>
      </c>
      <c r="AP26" s="16">
        <f t="shared" si="0"/>
        <v>517920</v>
      </c>
      <c r="AQ26" s="17">
        <f t="shared" si="1"/>
        <v>1021795</v>
      </c>
      <c r="AR26" s="5">
        <f t="shared" si="2"/>
        <v>0.66362606066707153</v>
      </c>
      <c r="AS26" s="4">
        <v>2945</v>
      </c>
      <c r="AT26" s="18">
        <f t="shared" si="3"/>
        <v>522.82342954159594</v>
      </c>
    </row>
    <row r="27" spans="1:46" x14ac:dyDescent="0.25">
      <c r="A27" s="8" t="s">
        <v>35</v>
      </c>
      <c r="B27" s="15"/>
      <c r="C27" s="15"/>
      <c r="D27" s="15">
        <v>9680</v>
      </c>
      <c r="E27" s="15"/>
      <c r="F27" s="15">
        <v>31480</v>
      </c>
      <c r="G27" s="15">
        <v>25540</v>
      </c>
      <c r="H27" s="15">
        <v>62170</v>
      </c>
      <c r="I27" s="15"/>
      <c r="J27" s="15">
        <v>750</v>
      </c>
      <c r="K27" s="15"/>
      <c r="L27" s="15"/>
      <c r="M27" s="15">
        <v>35</v>
      </c>
      <c r="N27" s="15"/>
      <c r="O27" s="15"/>
      <c r="P27" s="15"/>
      <c r="Q27" s="15"/>
      <c r="R27" s="15">
        <v>35320</v>
      </c>
      <c r="S27" s="15">
        <v>50</v>
      </c>
      <c r="T27" s="15">
        <v>49990</v>
      </c>
      <c r="U27" s="15">
        <v>61120</v>
      </c>
      <c r="V27" s="15">
        <v>3420</v>
      </c>
      <c r="W27" s="15"/>
      <c r="X27" s="15"/>
      <c r="Y27" s="15">
        <v>190</v>
      </c>
      <c r="Z27" s="15"/>
      <c r="AA27" s="15">
        <v>510</v>
      </c>
      <c r="AB27" s="15">
        <v>136</v>
      </c>
      <c r="AC27" s="15"/>
      <c r="AD27" s="15">
        <v>147</v>
      </c>
      <c r="AE27" s="15"/>
      <c r="AF27" s="15"/>
      <c r="AG27" s="15"/>
      <c r="AH27" s="15"/>
      <c r="AI27" s="15">
        <v>11180</v>
      </c>
      <c r="AJ27" s="15">
        <v>86020</v>
      </c>
      <c r="AK27" s="15">
        <v>139520</v>
      </c>
      <c r="AL27" s="15"/>
      <c r="AM27" s="15">
        <v>45390</v>
      </c>
      <c r="AN27" s="15"/>
      <c r="AO27" s="6">
        <f>SUM(B27:AN27)</f>
        <v>562648</v>
      </c>
      <c r="AP27" s="16">
        <f t="shared" si="0"/>
        <v>184910</v>
      </c>
      <c r="AQ27" s="17">
        <f t="shared" si="1"/>
        <v>377738</v>
      </c>
      <c r="AR27" s="5">
        <f t="shared" si="2"/>
        <v>0.67135758058324213</v>
      </c>
      <c r="AS27" s="4">
        <v>1434</v>
      </c>
      <c r="AT27" s="18">
        <f t="shared" si="3"/>
        <v>392.36262203626222</v>
      </c>
    </row>
    <row r="28" spans="1:46" x14ac:dyDescent="0.25">
      <c r="A28" s="8" t="s">
        <v>37</v>
      </c>
      <c r="B28" s="15"/>
      <c r="C28" s="15"/>
      <c r="D28" s="15">
        <v>92230</v>
      </c>
      <c r="E28" s="15"/>
      <c r="F28" s="15">
        <v>80830</v>
      </c>
      <c r="G28" s="15">
        <v>55070</v>
      </c>
      <c r="H28" s="15">
        <v>164120</v>
      </c>
      <c r="I28" s="15"/>
      <c r="J28" s="15">
        <v>1640</v>
      </c>
      <c r="K28" s="15"/>
      <c r="L28" s="15"/>
      <c r="M28" s="15">
        <v>160</v>
      </c>
      <c r="N28" s="15"/>
      <c r="O28" s="15"/>
      <c r="P28" s="15"/>
      <c r="Q28" s="15"/>
      <c r="R28" s="15">
        <v>87000</v>
      </c>
      <c r="S28" s="15"/>
      <c r="T28" s="15">
        <v>65340</v>
      </c>
      <c r="U28" s="15">
        <v>233740</v>
      </c>
      <c r="V28" s="15">
        <v>3380</v>
      </c>
      <c r="W28" s="15">
        <v>142</v>
      </c>
      <c r="X28" s="15">
        <v>4230</v>
      </c>
      <c r="Y28" s="15">
        <v>380</v>
      </c>
      <c r="Z28" s="15"/>
      <c r="AA28" s="15">
        <v>1022</v>
      </c>
      <c r="AB28" s="15">
        <v>312</v>
      </c>
      <c r="AC28" s="15"/>
      <c r="AD28" s="15">
        <v>370</v>
      </c>
      <c r="AE28" s="15">
        <v>3634</v>
      </c>
      <c r="AF28" s="15">
        <v>6530</v>
      </c>
      <c r="AG28" s="15">
        <v>9490</v>
      </c>
      <c r="AH28" s="15"/>
      <c r="AI28" s="15">
        <v>29110</v>
      </c>
      <c r="AJ28" s="15">
        <v>236430</v>
      </c>
      <c r="AK28" s="15">
        <v>357860</v>
      </c>
      <c r="AL28" s="15">
        <v>6280</v>
      </c>
      <c r="AM28" s="15">
        <v>70420</v>
      </c>
      <c r="AN28" s="15">
        <v>3120</v>
      </c>
      <c r="AO28" s="6">
        <f>SUM(B28:AN28)</f>
        <v>1512840</v>
      </c>
      <c r="AP28" s="16">
        <f t="shared" si="0"/>
        <v>428280</v>
      </c>
      <c r="AQ28" s="17">
        <f t="shared" si="1"/>
        <v>1084560</v>
      </c>
      <c r="AR28" s="5">
        <f t="shared" si="2"/>
        <v>0.71690330768620603</v>
      </c>
      <c r="AS28" s="4">
        <v>3393</v>
      </c>
      <c r="AT28" s="18">
        <f t="shared" si="3"/>
        <v>445.87091069849691</v>
      </c>
    </row>
    <row r="29" spans="1:46" x14ac:dyDescent="0.25">
      <c r="A29" s="8" t="s">
        <v>42</v>
      </c>
      <c r="B29" s="15"/>
      <c r="C29" s="15"/>
      <c r="D29" s="15">
        <v>3820</v>
      </c>
      <c r="E29" s="15"/>
      <c r="F29" s="15">
        <v>19580</v>
      </c>
      <c r="G29" s="15">
        <v>20320</v>
      </c>
      <c r="H29" s="15">
        <v>37855</v>
      </c>
      <c r="I29" s="15"/>
      <c r="J29" s="15"/>
      <c r="K29" s="15"/>
      <c r="L29" s="15"/>
      <c r="M29" s="15"/>
      <c r="N29" s="15"/>
      <c r="O29" s="15"/>
      <c r="P29" s="15"/>
      <c r="Q29" s="15"/>
      <c r="R29" s="15">
        <v>17460</v>
      </c>
      <c r="S29" s="15"/>
      <c r="T29" s="15">
        <v>26800</v>
      </c>
      <c r="U29" s="15">
        <v>38040</v>
      </c>
      <c r="V29" s="15">
        <v>3240</v>
      </c>
      <c r="W29" s="15"/>
      <c r="X29" s="15">
        <v>2000</v>
      </c>
      <c r="Y29" s="15">
        <v>150</v>
      </c>
      <c r="Z29" s="15">
        <v>150</v>
      </c>
      <c r="AA29" s="15"/>
      <c r="AB29" s="15">
        <v>59</v>
      </c>
      <c r="AC29" s="15"/>
      <c r="AD29" s="15">
        <v>143</v>
      </c>
      <c r="AE29" s="15">
        <v>600</v>
      </c>
      <c r="AF29" s="15"/>
      <c r="AG29" s="15"/>
      <c r="AH29" s="15"/>
      <c r="AI29" s="15">
        <v>9490</v>
      </c>
      <c r="AJ29" s="15">
        <v>21480</v>
      </c>
      <c r="AK29" s="15">
        <v>84380</v>
      </c>
      <c r="AL29" s="15"/>
      <c r="AM29" s="15">
        <v>21910</v>
      </c>
      <c r="AN29" s="15"/>
      <c r="AO29" s="6">
        <f>SUM(B29:AN29)</f>
        <v>307477</v>
      </c>
      <c r="AP29" s="16">
        <f t="shared" si="0"/>
        <v>106290</v>
      </c>
      <c r="AQ29" s="17">
        <f t="shared" si="1"/>
        <v>201187</v>
      </c>
      <c r="AR29" s="5">
        <f t="shared" si="2"/>
        <v>0.6543156073462405</v>
      </c>
      <c r="AS29" s="4">
        <v>626</v>
      </c>
      <c r="AT29" s="18">
        <f t="shared" si="3"/>
        <v>491.17731629392972</v>
      </c>
    </row>
    <row r="30" spans="1:46" x14ac:dyDescent="0.25">
      <c r="A30" s="8" t="s">
        <v>0</v>
      </c>
      <c r="B30" s="15"/>
      <c r="C30" s="15"/>
      <c r="D30" s="15">
        <v>96100</v>
      </c>
      <c r="E30" s="15">
        <v>23300</v>
      </c>
      <c r="F30" s="15">
        <v>86910</v>
      </c>
      <c r="G30" s="15">
        <v>48560</v>
      </c>
      <c r="H30" s="15">
        <v>182130</v>
      </c>
      <c r="I30" s="15"/>
      <c r="J30" s="15">
        <v>2000</v>
      </c>
      <c r="K30" s="15"/>
      <c r="L30" s="15"/>
      <c r="M30" s="15">
        <v>489</v>
      </c>
      <c r="N30" s="15"/>
      <c r="O30" s="15"/>
      <c r="P30" s="15"/>
      <c r="Q30" s="15"/>
      <c r="R30" s="15">
        <v>50320</v>
      </c>
      <c r="S30" s="15">
        <v>250</v>
      </c>
      <c r="T30" s="15">
        <v>165760</v>
      </c>
      <c r="U30" s="15">
        <v>321460</v>
      </c>
      <c r="V30" s="15">
        <v>27920</v>
      </c>
      <c r="W30" s="15">
        <v>317</v>
      </c>
      <c r="X30" s="15">
        <v>3790</v>
      </c>
      <c r="Y30" s="15">
        <v>620</v>
      </c>
      <c r="Z30" s="15"/>
      <c r="AA30" s="15">
        <v>1180</v>
      </c>
      <c r="AB30" s="15">
        <v>640</v>
      </c>
      <c r="AC30" s="15"/>
      <c r="AD30" s="15">
        <v>538</v>
      </c>
      <c r="AE30" s="15">
        <v>3550</v>
      </c>
      <c r="AF30" s="15"/>
      <c r="AG30" s="15">
        <v>9770</v>
      </c>
      <c r="AH30" s="15"/>
      <c r="AI30" s="15">
        <v>21120</v>
      </c>
      <c r="AJ30" s="15">
        <v>356740</v>
      </c>
      <c r="AK30" s="15">
        <v>333770</v>
      </c>
      <c r="AL30" s="15">
        <v>60830</v>
      </c>
      <c r="AM30" s="15">
        <v>57200</v>
      </c>
      <c r="AN30" s="15"/>
      <c r="AO30" s="6">
        <f>SUM(B30:AN30)</f>
        <v>1855264</v>
      </c>
      <c r="AP30" s="16">
        <f t="shared" si="0"/>
        <v>390970</v>
      </c>
      <c r="AQ30" s="17">
        <f t="shared" si="1"/>
        <v>1464294</v>
      </c>
      <c r="AR30" s="5">
        <f t="shared" si="2"/>
        <v>0.78926449281611677</v>
      </c>
      <c r="AS30" s="4">
        <v>3455</v>
      </c>
      <c r="AT30" s="18">
        <f t="shared" si="3"/>
        <v>536.97945007235887</v>
      </c>
    </row>
    <row r="31" spans="1:46" x14ac:dyDescent="0.25">
      <c r="A31" s="8" t="s">
        <v>39</v>
      </c>
      <c r="B31" s="15"/>
      <c r="C31" s="15"/>
      <c r="D31" s="15">
        <v>8200</v>
      </c>
      <c r="E31" s="15"/>
      <c r="F31" s="15">
        <v>34800</v>
      </c>
      <c r="G31" s="15">
        <v>15900</v>
      </c>
      <c r="H31" s="15">
        <v>63620</v>
      </c>
      <c r="I31" s="15"/>
      <c r="J31" s="15">
        <v>840</v>
      </c>
      <c r="K31" s="15"/>
      <c r="L31" s="15"/>
      <c r="M31" s="15"/>
      <c r="N31" s="15"/>
      <c r="O31" s="15"/>
      <c r="P31" s="15"/>
      <c r="Q31" s="15"/>
      <c r="R31" s="15">
        <v>28760</v>
      </c>
      <c r="S31" s="15"/>
      <c r="T31" s="15">
        <v>55050</v>
      </c>
      <c r="U31" s="15">
        <v>66320</v>
      </c>
      <c r="V31" s="15">
        <v>7430</v>
      </c>
      <c r="W31" s="15"/>
      <c r="X31" s="15"/>
      <c r="Y31" s="15">
        <v>80</v>
      </c>
      <c r="Z31" s="15">
        <v>220</v>
      </c>
      <c r="AA31" s="15">
        <v>949</v>
      </c>
      <c r="AB31" s="15">
        <v>90</v>
      </c>
      <c r="AC31" s="15"/>
      <c r="AD31" s="15">
        <v>136</v>
      </c>
      <c r="AE31" s="15"/>
      <c r="AF31" s="15"/>
      <c r="AG31" s="15"/>
      <c r="AH31" s="15"/>
      <c r="AI31" s="15">
        <v>10960</v>
      </c>
      <c r="AJ31" s="15">
        <v>102980</v>
      </c>
      <c r="AK31" s="15">
        <v>129640</v>
      </c>
      <c r="AL31" s="15"/>
      <c r="AM31" s="15">
        <v>32590</v>
      </c>
      <c r="AN31" s="15"/>
      <c r="AO31" s="6">
        <f>SUM(B31:AN31)</f>
        <v>558565</v>
      </c>
      <c r="AP31" s="16">
        <f t="shared" si="0"/>
        <v>162230</v>
      </c>
      <c r="AQ31" s="17">
        <f t="shared" si="1"/>
        <v>396335</v>
      </c>
      <c r="AR31" s="5">
        <f t="shared" si="2"/>
        <v>0.70955931717884224</v>
      </c>
      <c r="AS31" s="4">
        <v>1291</v>
      </c>
      <c r="AT31" s="18">
        <f t="shared" si="3"/>
        <v>432.66072811773819</v>
      </c>
    </row>
    <row r="32" spans="1:46" x14ac:dyDescent="0.25">
      <c r="A32" s="8" t="s">
        <v>30</v>
      </c>
      <c r="B32" s="15"/>
      <c r="C32" s="15"/>
      <c r="D32" s="15">
        <v>14080</v>
      </c>
      <c r="E32" s="15"/>
      <c r="F32" s="15">
        <v>33100</v>
      </c>
      <c r="G32" s="15">
        <v>28220</v>
      </c>
      <c r="H32" s="15">
        <v>76800</v>
      </c>
      <c r="I32" s="15"/>
      <c r="J32" s="15">
        <v>1500</v>
      </c>
      <c r="K32" s="15"/>
      <c r="L32" s="15"/>
      <c r="M32" s="15">
        <v>65</v>
      </c>
      <c r="N32" s="15"/>
      <c r="O32" s="15">
        <v>13</v>
      </c>
      <c r="P32" s="15"/>
      <c r="Q32" s="15"/>
      <c r="R32" s="15">
        <v>52260</v>
      </c>
      <c r="S32" s="15"/>
      <c r="T32" s="15">
        <v>66130</v>
      </c>
      <c r="U32" s="15">
        <v>89630</v>
      </c>
      <c r="V32" s="15">
        <v>5625</v>
      </c>
      <c r="W32" s="15">
        <v>100</v>
      </c>
      <c r="X32" s="15">
        <v>2480</v>
      </c>
      <c r="Y32" s="15">
        <v>200</v>
      </c>
      <c r="Z32" s="15">
        <v>260</v>
      </c>
      <c r="AA32" s="15">
        <v>1217</v>
      </c>
      <c r="AB32" s="15">
        <v>146</v>
      </c>
      <c r="AC32" s="15"/>
      <c r="AD32" s="15">
        <v>380</v>
      </c>
      <c r="AE32" s="15">
        <v>3424</v>
      </c>
      <c r="AF32" s="15">
        <v>2030</v>
      </c>
      <c r="AG32" s="15">
        <v>2580</v>
      </c>
      <c r="AH32" s="15"/>
      <c r="AI32" s="15">
        <v>12050</v>
      </c>
      <c r="AJ32" s="15">
        <v>62160</v>
      </c>
      <c r="AK32" s="15">
        <v>141470</v>
      </c>
      <c r="AL32" s="15">
        <v>8540</v>
      </c>
      <c r="AM32" s="15">
        <v>48860</v>
      </c>
      <c r="AN32" s="15">
        <v>90</v>
      </c>
      <c r="AO32" s="6">
        <f>SUM(B32:AN32)</f>
        <v>653410</v>
      </c>
      <c r="AP32" s="16">
        <f t="shared" si="0"/>
        <v>190330</v>
      </c>
      <c r="AQ32" s="17">
        <f t="shared" si="1"/>
        <v>463080</v>
      </c>
      <c r="AR32" s="5">
        <f t="shared" si="2"/>
        <v>0.70871275309530002</v>
      </c>
      <c r="AS32" s="4">
        <v>1590</v>
      </c>
      <c r="AT32" s="18">
        <f t="shared" si="3"/>
        <v>410.9496855345912</v>
      </c>
    </row>
    <row r="33" spans="1:46" x14ac:dyDescent="0.25">
      <c r="A33" s="8" t="s">
        <v>44</v>
      </c>
      <c r="B33" s="15"/>
      <c r="C33" s="15"/>
      <c r="D33" s="15">
        <v>27585</v>
      </c>
      <c r="E33" s="15"/>
      <c r="F33" s="15">
        <v>37830</v>
      </c>
      <c r="G33" s="15">
        <v>51920</v>
      </c>
      <c r="H33" s="15">
        <v>71460</v>
      </c>
      <c r="I33" s="15"/>
      <c r="J33" s="15">
        <v>620</v>
      </c>
      <c r="K33" s="15"/>
      <c r="L33" s="15"/>
      <c r="M33" s="15"/>
      <c r="N33" s="15"/>
      <c r="O33" s="15"/>
      <c r="P33" s="15"/>
      <c r="Q33" s="15"/>
      <c r="R33" s="15">
        <f>43280+4770</f>
        <v>48050</v>
      </c>
      <c r="S33" s="15">
        <v>250</v>
      </c>
      <c r="T33" s="15">
        <v>27665</v>
      </c>
      <c r="U33" s="15">
        <v>55510</v>
      </c>
      <c r="V33" s="15">
        <f>8135+930</f>
        <v>9065</v>
      </c>
      <c r="W33" s="15"/>
      <c r="X33" s="15">
        <v>2350</v>
      </c>
      <c r="Y33" s="15">
        <v>150</v>
      </c>
      <c r="Z33" s="15">
        <v>80</v>
      </c>
      <c r="AA33" s="15">
        <v>1530</v>
      </c>
      <c r="AB33" s="15">
        <v>51</v>
      </c>
      <c r="AC33" s="15"/>
      <c r="AD33" s="15">
        <v>115</v>
      </c>
      <c r="AE33" s="15"/>
      <c r="AF33" s="15">
        <v>2570</v>
      </c>
      <c r="AG33" s="15">
        <v>3630</v>
      </c>
      <c r="AH33" s="15"/>
      <c r="AI33" s="15">
        <f>18500+30</f>
        <v>18530</v>
      </c>
      <c r="AJ33" s="15">
        <v>96160</v>
      </c>
      <c r="AK33" s="15">
        <v>194560</v>
      </c>
      <c r="AL33" s="15">
        <v>12520</v>
      </c>
      <c r="AM33" s="15">
        <v>55030</v>
      </c>
      <c r="AN33" s="15">
        <v>600</v>
      </c>
      <c r="AO33" s="6">
        <f>SUM(B33:AN33)</f>
        <v>717831</v>
      </c>
      <c r="AP33" s="16">
        <f t="shared" si="0"/>
        <v>249590</v>
      </c>
      <c r="AQ33" s="17">
        <f t="shared" si="1"/>
        <v>468241</v>
      </c>
      <c r="AR33" s="5">
        <f t="shared" si="2"/>
        <v>0.65229977529529937</v>
      </c>
      <c r="AS33" s="4">
        <v>1473</v>
      </c>
      <c r="AT33" s="18">
        <f t="shared" si="3"/>
        <v>487.32586558044807</v>
      </c>
    </row>
    <row r="34" spans="1:46" x14ac:dyDescent="0.25">
      <c r="A34" s="8" t="s">
        <v>34</v>
      </c>
      <c r="B34" s="15"/>
      <c r="C34" s="15"/>
      <c r="D34" s="15">
        <v>0</v>
      </c>
      <c r="E34" s="15"/>
      <c r="F34" s="15">
        <v>49820</v>
      </c>
      <c r="G34" s="15"/>
      <c r="H34" s="15">
        <v>83230</v>
      </c>
      <c r="I34" s="15"/>
      <c r="J34" s="15">
        <v>2400</v>
      </c>
      <c r="K34" s="15"/>
      <c r="L34" s="15"/>
      <c r="M34" s="15">
        <v>150</v>
      </c>
      <c r="N34" s="15"/>
      <c r="O34" s="15"/>
      <c r="P34" s="15"/>
      <c r="Q34" s="15"/>
      <c r="R34" s="15"/>
      <c r="S34" s="15"/>
      <c r="T34" s="15">
        <v>73960</v>
      </c>
      <c r="U34" s="15">
        <v>142440</v>
      </c>
      <c r="V34" s="15">
        <v>7360</v>
      </c>
      <c r="W34" s="15">
        <v>130</v>
      </c>
      <c r="X34" s="15">
        <v>600</v>
      </c>
      <c r="Y34" s="15">
        <v>410</v>
      </c>
      <c r="Z34" s="15">
        <v>150</v>
      </c>
      <c r="AA34" s="15">
        <v>960</v>
      </c>
      <c r="AB34" s="15">
        <v>450</v>
      </c>
      <c r="AC34" s="15">
        <v>920</v>
      </c>
      <c r="AD34" s="15">
        <v>320</v>
      </c>
      <c r="AE34" s="15">
        <v>6850</v>
      </c>
      <c r="AF34" s="15">
        <v>3090</v>
      </c>
      <c r="AG34" s="15">
        <v>3200</v>
      </c>
      <c r="AH34" s="15"/>
      <c r="AI34" s="15"/>
      <c r="AJ34" s="15">
        <v>287030</v>
      </c>
      <c r="AK34" s="15">
        <v>134940</v>
      </c>
      <c r="AL34" s="15">
        <v>3300</v>
      </c>
      <c r="AM34" s="15">
        <v>80810</v>
      </c>
      <c r="AN34" s="15"/>
      <c r="AO34" s="6">
        <f>SUM(B34:AN34)</f>
        <v>882520</v>
      </c>
      <c r="AP34" s="16">
        <f t="shared" si="0"/>
        <v>215750</v>
      </c>
      <c r="AQ34" s="17">
        <f t="shared" si="1"/>
        <v>666770</v>
      </c>
      <c r="AR34" s="5">
        <f t="shared" si="2"/>
        <v>0.75552961972533206</v>
      </c>
      <c r="AS34" s="4">
        <v>1967</v>
      </c>
      <c r="AT34" s="18">
        <f t="shared" si="3"/>
        <v>448.66293848500254</v>
      </c>
    </row>
    <row r="35" spans="1:46" x14ac:dyDescent="0.25">
      <c r="A35" s="8" t="s">
        <v>18</v>
      </c>
      <c r="B35" s="15"/>
      <c r="C35" s="15"/>
      <c r="D35" s="15">
        <v>156460</v>
      </c>
      <c r="E35" s="15"/>
      <c r="F35" s="15">
        <v>51065</v>
      </c>
      <c r="G35" s="15">
        <v>46910</v>
      </c>
      <c r="H35" s="15">
        <v>107354</v>
      </c>
      <c r="I35" s="15"/>
      <c r="J35" s="15">
        <v>1914</v>
      </c>
      <c r="K35" s="15"/>
      <c r="L35" s="15"/>
      <c r="M35" s="15">
        <v>480</v>
      </c>
      <c r="N35" s="15"/>
      <c r="O35" s="15">
        <v>20</v>
      </c>
      <c r="P35" s="15"/>
      <c r="Q35" s="15"/>
      <c r="R35" s="15">
        <v>51428</v>
      </c>
      <c r="S35" s="15">
        <v>281</v>
      </c>
      <c r="T35" s="15">
        <v>40115</v>
      </c>
      <c r="U35" s="15">
        <v>201280</v>
      </c>
      <c r="V35" s="15">
        <v>9940</v>
      </c>
      <c r="W35" s="15">
        <v>97</v>
      </c>
      <c r="X35" s="15">
        <v>3333</v>
      </c>
      <c r="Y35" s="15">
        <v>506</v>
      </c>
      <c r="Z35" s="15">
        <v>104</v>
      </c>
      <c r="AA35" s="15">
        <v>660</v>
      </c>
      <c r="AB35" s="15">
        <v>75</v>
      </c>
      <c r="AC35" s="15">
        <v>1196</v>
      </c>
      <c r="AD35" s="15">
        <v>110</v>
      </c>
      <c r="AE35" s="15">
        <v>2901</v>
      </c>
      <c r="AF35" s="15">
        <v>7230</v>
      </c>
      <c r="AG35" s="15">
        <v>5824</v>
      </c>
      <c r="AH35" s="15"/>
      <c r="AI35" s="15">
        <v>19645</v>
      </c>
      <c r="AJ35" s="15">
        <v>306549</v>
      </c>
      <c r="AK35" s="15">
        <v>429620</v>
      </c>
      <c r="AL35" s="15"/>
      <c r="AM35" s="15">
        <v>47475</v>
      </c>
      <c r="AN35" s="15">
        <v>480</v>
      </c>
      <c r="AO35" s="6">
        <f>SUM(B35:AN35)</f>
        <v>1493052</v>
      </c>
      <c r="AP35" s="16">
        <f t="shared" si="0"/>
        <v>477095</v>
      </c>
      <c r="AQ35" s="17">
        <f t="shared" si="1"/>
        <v>1015957</v>
      </c>
      <c r="AR35" s="5">
        <f t="shared" si="2"/>
        <v>0.6804565413662752</v>
      </c>
      <c r="AS35" s="4">
        <v>1912</v>
      </c>
      <c r="AT35" s="18">
        <f t="shared" si="3"/>
        <v>780.88493723849376</v>
      </c>
    </row>
    <row r="36" spans="1:46" x14ac:dyDescent="0.25">
      <c r="A36" s="8" t="s">
        <v>57</v>
      </c>
      <c r="B36" s="15"/>
      <c r="C36" s="15"/>
      <c r="D36" s="15">
        <v>6839</v>
      </c>
      <c r="E36" s="15"/>
      <c r="F36" s="15">
        <v>11210</v>
      </c>
      <c r="G36" s="15">
        <v>10802</v>
      </c>
      <c r="H36" s="15">
        <v>20364</v>
      </c>
      <c r="I36" s="15"/>
      <c r="J36" s="15">
        <v>354</v>
      </c>
      <c r="K36" s="15"/>
      <c r="L36" s="15"/>
      <c r="M36" s="15"/>
      <c r="N36" s="15"/>
      <c r="O36" s="15"/>
      <c r="P36" s="15"/>
      <c r="Q36" s="15"/>
      <c r="R36" s="15">
        <v>11868</v>
      </c>
      <c r="S36" s="15">
        <v>65</v>
      </c>
      <c r="T36" s="15">
        <v>16260</v>
      </c>
      <c r="U36" s="15">
        <v>21920</v>
      </c>
      <c r="V36" s="15">
        <v>2200</v>
      </c>
      <c r="W36" s="15">
        <v>22</v>
      </c>
      <c r="X36" s="15">
        <v>769</v>
      </c>
      <c r="Y36" s="15">
        <v>36</v>
      </c>
      <c r="Z36" s="15">
        <v>24</v>
      </c>
      <c r="AA36" s="15">
        <v>152</v>
      </c>
      <c r="AB36" s="15">
        <v>110</v>
      </c>
      <c r="AC36" s="15">
        <v>276</v>
      </c>
      <c r="AD36" s="15">
        <v>10</v>
      </c>
      <c r="AE36" s="15">
        <v>669</v>
      </c>
      <c r="AF36" s="15"/>
      <c r="AG36" s="15">
        <v>1344</v>
      </c>
      <c r="AH36" s="15"/>
      <c r="AI36" s="15">
        <v>4533</v>
      </c>
      <c r="AJ36" s="15">
        <v>80185</v>
      </c>
      <c r="AK36" s="15">
        <v>30270</v>
      </c>
      <c r="AL36" s="15"/>
      <c r="AM36" s="15">
        <v>10957</v>
      </c>
      <c r="AN36" s="15"/>
      <c r="AO36" s="6">
        <f>SUM(B36:AN36)</f>
        <v>231239</v>
      </c>
      <c r="AP36" s="16">
        <f t="shared" si="0"/>
        <v>41227</v>
      </c>
      <c r="AQ36" s="17">
        <f t="shared" si="1"/>
        <v>190012</v>
      </c>
      <c r="AR36" s="5">
        <f t="shared" si="2"/>
        <v>0.82171260038315341</v>
      </c>
      <c r="AS36" s="4">
        <v>438</v>
      </c>
      <c r="AT36" s="18">
        <f t="shared" si="3"/>
        <v>527.94292237442926</v>
      </c>
    </row>
    <row r="37" spans="1:46" x14ac:dyDescent="0.25">
      <c r="A37" s="8" t="s">
        <v>13</v>
      </c>
      <c r="B37" s="15"/>
      <c r="C37" s="15"/>
      <c r="D37" s="15">
        <v>15620</v>
      </c>
      <c r="E37" s="15"/>
      <c r="F37" s="15">
        <v>27120</v>
      </c>
      <c r="G37" s="15">
        <v>2600</v>
      </c>
      <c r="H37" s="15">
        <v>67700</v>
      </c>
      <c r="I37" s="15"/>
      <c r="J37" s="15">
        <v>1000</v>
      </c>
      <c r="K37" s="15"/>
      <c r="L37" s="15"/>
      <c r="M37" s="15"/>
      <c r="N37" s="15"/>
      <c r="O37" s="15"/>
      <c r="P37" s="15"/>
      <c r="Q37" s="15"/>
      <c r="R37" s="15">
        <v>19620</v>
      </c>
      <c r="S37" s="15"/>
      <c r="T37" s="15">
        <v>45940</v>
      </c>
      <c r="U37" s="15">
        <v>94740</v>
      </c>
      <c r="V37" s="15">
        <v>8505</v>
      </c>
      <c r="W37" s="15">
        <v>140</v>
      </c>
      <c r="X37" s="15">
        <v>1020</v>
      </c>
      <c r="Y37" s="15">
        <v>90</v>
      </c>
      <c r="Z37" s="15"/>
      <c r="AA37" s="15">
        <v>679</v>
      </c>
      <c r="AB37" s="15">
        <v>205</v>
      </c>
      <c r="AC37" s="15"/>
      <c r="AD37" s="15">
        <v>215</v>
      </c>
      <c r="AE37" s="15">
        <f>616+1296</f>
        <v>1912</v>
      </c>
      <c r="AF37" s="15">
        <v>1590</v>
      </c>
      <c r="AG37" s="15">
        <v>1760</v>
      </c>
      <c r="AH37" s="15">
        <v>17810</v>
      </c>
      <c r="AI37" s="15">
        <v>7670</v>
      </c>
      <c r="AJ37" s="15">
        <v>211790</v>
      </c>
      <c r="AK37" s="15">
        <v>110490</v>
      </c>
      <c r="AL37" s="15">
        <v>2800</v>
      </c>
      <c r="AM37" s="15">
        <v>21730</v>
      </c>
      <c r="AN37" s="15"/>
      <c r="AO37" s="6">
        <f>SUM(B37:AN37)</f>
        <v>662746</v>
      </c>
      <c r="AP37" s="16">
        <f t="shared" si="0"/>
        <v>132220</v>
      </c>
      <c r="AQ37" s="17">
        <f t="shared" si="1"/>
        <v>530526</v>
      </c>
      <c r="AR37" s="5">
        <f t="shared" si="2"/>
        <v>0.80049672121747995</v>
      </c>
      <c r="AS37" s="4">
        <v>1380</v>
      </c>
      <c r="AT37" s="18">
        <f t="shared" si="3"/>
        <v>480.25072463768117</v>
      </c>
    </row>
    <row r="38" spans="1:46" x14ac:dyDescent="0.25">
      <c r="A38" s="8" t="s">
        <v>49</v>
      </c>
      <c r="B38" s="15"/>
      <c r="C38" s="15"/>
      <c r="D38" s="15">
        <v>0</v>
      </c>
      <c r="E38" s="15"/>
      <c r="F38" s="15">
        <v>11810</v>
      </c>
      <c r="G38" s="15">
        <v>5370</v>
      </c>
      <c r="H38" s="15">
        <v>27520</v>
      </c>
      <c r="I38" s="15"/>
      <c r="J38" s="15"/>
      <c r="K38" s="15"/>
      <c r="L38" s="15"/>
      <c r="M38" s="15"/>
      <c r="N38" s="15"/>
      <c r="O38" s="15"/>
      <c r="P38" s="15"/>
      <c r="Q38" s="15"/>
      <c r="R38" s="15">
        <v>23360</v>
      </c>
      <c r="S38" s="15"/>
      <c r="T38" s="15">
        <v>22770</v>
      </c>
      <c r="U38" s="15">
        <v>32340</v>
      </c>
      <c r="V38" s="15"/>
      <c r="W38" s="15"/>
      <c r="X38" s="15"/>
      <c r="Y38" s="15">
        <v>80</v>
      </c>
      <c r="Z38" s="15">
        <v>50</v>
      </c>
      <c r="AA38" s="15"/>
      <c r="AB38" s="15">
        <v>36</v>
      </c>
      <c r="AC38" s="15">
        <v>700</v>
      </c>
      <c r="AD38" s="15">
        <v>149</v>
      </c>
      <c r="AE38" s="15"/>
      <c r="AF38" s="15"/>
      <c r="AG38" s="15"/>
      <c r="AH38" s="15"/>
      <c r="AI38" s="15">
        <v>7890</v>
      </c>
      <c r="AJ38" s="15">
        <v>29850</v>
      </c>
      <c r="AK38" s="15">
        <v>53815</v>
      </c>
      <c r="AL38" s="15"/>
      <c r="AM38" s="15">
        <v>15770</v>
      </c>
      <c r="AN38" s="15">
        <v>400</v>
      </c>
      <c r="AO38" s="6">
        <f>SUM(B38:AN38)</f>
        <v>231910</v>
      </c>
      <c r="AP38" s="16">
        <f t="shared" si="0"/>
        <v>69585</v>
      </c>
      <c r="AQ38" s="17">
        <f t="shared" si="1"/>
        <v>162325</v>
      </c>
      <c r="AR38" s="5">
        <f t="shared" si="2"/>
        <v>0.69994825578888364</v>
      </c>
      <c r="AS38" s="4">
        <v>572</v>
      </c>
      <c r="AT38" s="18">
        <f t="shared" si="3"/>
        <v>405.43706293706293</v>
      </c>
    </row>
    <row r="39" spans="1:46" x14ac:dyDescent="0.25">
      <c r="A39" s="8" t="s">
        <v>58</v>
      </c>
      <c r="B39" s="15"/>
      <c r="C39" s="15"/>
      <c r="D39" s="15">
        <v>22158</v>
      </c>
      <c r="E39" s="15"/>
      <c r="F39" s="15">
        <v>21770</v>
      </c>
      <c r="G39" s="15">
        <v>23405</v>
      </c>
      <c r="H39" s="15">
        <v>49852</v>
      </c>
      <c r="I39" s="15"/>
      <c r="J39" s="15">
        <v>767</v>
      </c>
      <c r="K39" s="15"/>
      <c r="L39" s="15"/>
      <c r="M39" s="15"/>
      <c r="N39" s="15"/>
      <c r="O39" s="15">
        <v>60</v>
      </c>
      <c r="P39" s="15"/>
      <c r="Q39" s="15"/>
      <c r="R39" s="15">
        <v>25714</v>
      </c>
      <c r="S39" s="15">
        <v>140</v>
      </c>
      <c r="T39" s="15">
        <v>35000</v>
      </c>
      <c r="U39" s="15">
        <v>69160</v>
      </c>
      <c r="V39" s="15">
        <v>4815</v>
      </c>
      <c r="W39" s="15">
        <v>48</v>
      </c>
      <c r="X39" s="15">
        <v>1667</v>
      </c>
      <c r="Y39" s="15">
        <v>78</v>
      </c>
      <c r="Z39" s="15">
        <v>52</v>
      </c>
      <c r="AA39" s="15">
        <v>330</v>
      </c>
      <c r="AB39" s="15">
        <v>10</v>
      </c>
      <c r="AC39" s="15">
        <v>598</v>
      </c>
      <c r="AD39" s="15">
        <v>10</v>
      </c>
      <c r="AE39" s="15">
        <v>1451</v>
      </c>
      <c r="AF39" s="15"/>
      <c r="AG39" s="15">
        <v>2912</v>
      </c>
      <c r="AH39" s="15"/>
      <c r="AI39" s="15">
        <v>9823</v>
      </c>
      <c r="AJ39" s="15">
        <v>154765</v>
      </c>
      <c r="AK39" s="15">
        <v>146250</v>
      </c>
      <c r="AL39" s="15"/>
      <c r="AM39" s="15">
        <v>23738</v>
      </c>
      <c r="AN39" s="15">
        <v>640</v>
      </c>
      <c r="AO39" s="6">
        <f>SUM(B39:AN39)</f>
        <v>595213</v>
      </c>
      <c r="AP39" s="16">
        <f t="shared" si="0"/>
        <v>169988</v>
      </c>
      <c r="AQ39" s="17">
        <f t="shared" si="1"/>
        <v>425225</v>
      </c>
      <c r="AR39" s="5">
        <f t="shared" si="2"/>
        <v>0.71440811944631588</v>
      </c>
      <c r="AS39" s="4">
        <v>934</v>
      </c>
      <c r="AT39" s="18">
        <f t="shared" si="3"/>
        <v>637.27301927194856</v>
      </c>
    </row>
    <row r="40" spans="1:46" x14ac:dyDescent="0.25">
      <c r="A40" s="8" t="s">
        <v>21</v>
      </c>
      <c r="B40" s="15"/>
      <c r="C40" s="15"/>
      <c r="D40" s="15">
        <v>69210</v>
      </c>
      <c r="E40" s="15"/>
      <c r="F40" s="15">
        <v>64770</v>
      </c>
      <c r="G40" s="15">
        <v>54400</v>
      </c>
      <c r="H40" s="15">
        <v>138550</v>
      </c>
      <c r="I40" s="15"/>
      <c r="J40" s="15"/>
      <c r="K40" s="15"/>
      <c r="L40" s="15"/>
      <c r="M40" s="15">
        <v>180</v>
      </c>
      <c r="N40" s="15"/>
      <c r="O40" s="15"/>
      <c r="P40" s="15"/>
      <c r="Q40" s="15"/>
      <c r="R40" s="15">
        <v>75200</v>
      </c>
      <c r="S40" s="15"/>
      <c r="T40" s="15">
        <v>103080</v>
      </c>
      <c r="U40" s="15">
        <v>194740</v>
      </c>
      <c r="V40" s="15">
        <v>12900</v>
      </c>
      <c r="W40" s="15"/>
      <c r="X40" s="15"/>
      <c r="Y40" s="15">
        <v>420</v>
      </c>
      <c r="Z40" s="15">
        <v>200</v>
      </c>
      <c r="AA40" s="15">
        <v>1280</v>
      </c>
      <c r="AB40" s="15">
        <v>298</v>
      </c>
      <c r="AC40" s="15"/>
      <c r="AD40" s="15">
        <v>427</v>
      </c>
      <c r="AE40" s="15"/>
      <c r="AF40" s="15"/>
      <c r="AG40" s="15"/>
      <c r="AH40" s="15"/>
      <c r="AI40" s="15">
        <v>25000</v>
      </c>
      <c r="AJ40" s="15">
        <v>196510</v>
      </c>
      <c r="AK40" s="15">
        <v>707840</v>
      </c>
      <c r="AL40" s="15">
        <v>29980</v>
      </c>
      <c r="AM40" s="15">
        <v>64790</v>
      </c>
      <c r="AN40" s="15">
        <v>1480</v>
      </c>
      <c r="AO40" s="6">
        <f>SUM(B40:AN40)</f>
        <v>1741255</v>
      </c>
      <c r="AP40" s="16">
        <f t="shared" si="0"/>
        <v>772630</v>
      </c>
      <c r="AQ40" s="17">
        <f t="shared" si="1"/>
        <v>968625</v>
      </c>
      <c r="AR40" s="5">
        <f t="shared" si="2"/>
        <v>0.55627980967750268</v>
      </c>
      <c r="AS40" s="4">
        <v>3103</v>
      </c>
      <c r="AT40" s="18">
        <f t="shared" si="3"/>
        <v>561.15211086045758</v>
      </c>
    </row>
    <row r="41" spans="1:46" x14ac:dyDescent="0.25">
      <c r="A41" s="8" t="s">
        <v>38</v>
      </c>
      <c r="B41" s="15"/>
      <c r="C41" s="15">
        <v>1200</v>
      </c>
      <c r="D41" s="15">
        <v>29300</v>
      </c>
      <c r="E41" s="15"/>
      <c r="F41" s="15">
        <v>3665</v>
      </c>
      <c r="G41" s="15">
        <v>14800</v>
      </c>
      <c r="H41" s="15">
        <v>28280</v>
      </c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>
        <v>29250</v>
      </c>
      <c r="V41" s="15">
        <v>5310</v>
      </c>
      <c r="W41" s="15"/>
      <c r="X41" s="15">
        <v>420</v>
      </c>
      <c r="Y41" s="15">
        <v>120</v>
      </c>
      <c r="Z41" s="15">
        <v>200</v>
      </c>
      <c r="AA41" s="15"/>
      <c r="AB41" s="15"/>
      <c r="AC41" s="15"/>
      <c r="AD41" s="15"/>
      <c r="AE41" s="15">
        <v>1197</v>
      </c>
      <c r="AF41" s="15">
        <v>690</v>
      </c>
      <c r="AG41" s="15">
        <v>640</v>
      </c>
      <c r="AH41" s="15"/>
      <c r="AI41" s="15">
        <v>4410</v>
      </c>
      <c r="AJ41" s="15"/>
      <c r="AK41" s="15">
        <v>47490</v>
      </c>
      <c r="AL41" s="15"/>
      <c r="AM41" s="15">
        <v>38710</v>
      </c>
      <c r="AN41" s="15"/>
      <c r="AO41" s="6">
        <f>SUM(B41:AN41)</f>
        <v>205682</v>
      </c>
      <c r="AP41" s="16">
        <f t="shared" si="0"/>
        <v>86200</v>
      </c>
      <c r="AQ41" s="17">
        <f t="shared" si="1"/>
        <v>119482</v>
      </c>
      <c r="AR41" s="5">
        <f t="shared" si="2"/>
        <v>0.58090644781750467</v>
      </c>
      <c r="AS41" s="4">
        <v>608</v>
      </c>
      <c r="AT41" s="18">
        <f t="shared" si="3"/>
        <v>338.29276315789474</v>
      </c>
    </row>
    <row r="42" spans="1:46" x14ac:dyDescent="0.25">
      <c r="A42" s="8" t="s">
        <v>46</v>
      </c>
      <c r="B42" s="15">
        <v>80</v>
      </c>
      <c r="C42" s="15"/>
      <c r="D42" s="15">
        <v>10360</v>
      </c>
      <c r="E42" s="15"/>
      <c r="F42" s="15">
        <v>38230</v>
      </c>
      <c r="G42" s="15">
        <v>16380</v>
      </c>
      <c r="H42" s="15">
        <v>85880</v>
      </c>
      <c r="I42" s="15"/>
      <c r="J42" s="15"/>
      <c r="K42" s="15"/>
      <c r="L42" s="15"/>
      <c r="M42" s="15">
        <v>20</v>
      </c>
      <c r="N42" s="15"/>
      <c r="O42" s="15"/>
      <c r="P42" s="15"/>
      <c r="Q42" s="15"/>
      <c r="R42" s="15">
        <v>34580</v>
      </c>
      <c r="S42" s="15">
        <v>230</v>
      </c>
      <c r="T42" s="15">
        <v>62940</v>
      </c>
      <c r="U42" s="15">
        <v>93560</v>
      </c>
      <c r="V42" s="15">
        <v>7220</v>
      </c>
      <c r="W42" s="15"/>
      <c r="X42" s="15">
        <v>5100</v>
      </c>
      <c r="Y42" s="15">
        <v>180</v>
      </c>
      <c r="Z42" s="15"/>
      <c r="AA42" s="15"/>
      <c r="AB42" s="15">
        <v>139</v>
      </c>
      <c r="AC42" s="15">
        <v>800</v>
      </c>
      <c r="AD42" s="15">
        <v>139</v>
      </c>
      <c r="AE42" s="15">
        <v>1894</v>
      </c>
      <c r="AF42" s="15">
        <v>1690</v>
      </c>
      <c r="AG42" s="15">
        <v>12680</v>
      </c>
      <c r="AH42" s="15"/>
      <c r="AI42" s="15">
        <v>7440</v>
      </c>
      <c r="AJ42" s="15">
        <v>230690</v>
      </c>
      <c r="AK42" s="15">
        <v>186390</v>
      </c>
      <c r="AL42" s="15">
        <v>18140</v>
      </c>
      <c r="AM42" s="15">
        <v>28420</v>
      </c>
      <c r="AN42" s="15"/>
      <c r="AO42" s="6">
        <f>SUM(B42:AN42)</f>
        <v>843182</v>
      </c>
      <c r="AP42" s="16">
        <f t="shared" si="0"/>
        <v>214810</v>
      </c>
      <c r="AQ42" s="17">
        <f t="shared" si="1"/>
        <v>628372</v>
      </c>
      <c r="AR42" s="5">
        <f t="shared" si="2"/>
        <v>0.74523886895118729</v>
      </c>
      <c r="AS42" s="4">
        <v>1550</v>
      </c>
      <c r="AT42" s="18">
        <f t="shared" si="3"/>
        <v>543.9883870967742</v>
      </c>
    </row>
    <row r="43" spans="1:46" x14ac:dyDescent="0.25">
      <c r="A43" s="8" t="s">
        <v>15</v>
      </c>
      <c r="B43" s="15"/>
      <c r="C43" s="15"/>
      <c r="D43" s="15">
        <v>0</v>
      </c>
      <c r="E43" s="15"/>
      <c r="F43" s="15">
        <v>11760</v>
      </c>
      <c r="G43" s="15">
        <v>6440</v>
      </c>
      <c r="H43" s="15">
        <v>21720</v>
      </c>
      <c r="I43" s="15"/>
      <c r="J43" s="15"/>
      <c r="K43" s="15"/>
      <c r="L43" s="15"/>
      <c r="M43" s="15">
        <v>15</v>
      </c>
      <c r="N43" s="15"/>
      <c r="O43" s="15"/>
      <c r="P43" s="15"/>
      <c r="Q43" s="15"/>
      <c r="R43" s="15">
        <v>4760</v>
      </c>
      <c r="S43" s="15"/>
      <c r="T43" s="15">
        <v>25640</v>
      </c>
      <c r="U43" s="15"/>
      <c r="V43" s="15">
        <v>4290</v>
      </c>
      <c r="W43" s="15"/>
      <c r="X43" s="15"/>
      <c r="Y43" s="15">
        <v>90</v>
      </c>
      <c r="Z43" s="15"/>
      <c r="AA43" s="15"/>
      <c r="AB43" s="15">
        <v>75</v>
      </c>
      <c r="AC43" s="15"/>
      <c r="AD43" s="15">
        <v>140</v>
      </c>
      <c r="AE43" s="15"/>
      <c r="AF43" s="15">
        <v>510</v>
      </c>
      <c r="AG43" s="15"/>
      <c r="AH43" s="15"/>
      <c r="AI43" s="15">
        <v>3020</v>
      </c>
      <c r="AJ43" s="15">
        <v>10940</v>
      </c>
      <c r="AK43" s="15">
        <v>74730</v>
      </c>
      <c r="AL43" s="15"/>
      <c r="AM43" s="15">
        <v>17090</v>
      </c>
      <c r="AN43" s="15"/>
      <c r="AO43" s="6">
        <f>SUM(B43:AN43)</f>
        <v>181220</v>
      </c>
      <c r="AP43" s="16">
        <f t="shared" si="0"/>
        <v>91820</v>
      </c>
      <c r="AQ43" s="17">
        <f t="shared" si="1"/>
        <v>89400</v>
      </c>
      <c r="AR43" s="5">
        <f t="shared" si="2"/>
        <v>0.49332303277783907</v>
      </c>
      <c r="AS43" s="4">
        <v>461</v>
      </c>
      <c r="AT43" s="18">
        <f t="shared" si="3"/>
        <v>393.10195227765729</v>
      </c>
    </row>
    <row r="44" spans="1:46" x14ac:dyDescent="0.25">
      <c r="A44" s="8" t="s">
        <v>23</v>
      </c>
      <c r="B44" s="15"/>
      <c r="C44" s="15"/>
      <c r="D44" s="15">
        <v>38280</v>
      </c>
      <c r="E44" s="15"/>
      <c r="F44" s="15">
        <v>45290</v>
      </c>
      <c r="G44" s="15">
        <v>44100</v>
      </c>
      <c r="H44" s="15">
        <v>100420</v>
      </c>
      <c r="I44" s="15"/>
      <c r="J44" s="15">
        <v>720</v>
      </c>
      <c r="K44" s="15"/>
      <c r="L44" s="15"/>
      <c r="M44" s="15">
        <v>10</v>
      </c>
      <c r="N44" s="15"/>
      <c r="O44" s="15"/>
      <c r="P44" s="15"/>
      <c r="Q44" s="15"/>
      <c r="R44" s="15">
        <v>8140</v>
      </c>
      <c r="S44" s="15"/>
      <c r="T44" s="15">
        <v>65060</v>
      </c>
      <c r="U44" s="15">
        <v>131040</v>
      </c>
      <c r="V44" s="15"/>
      <c r="W44" s="15">
        <v>55</v>
      </c>
      <c r="X44" s="15">
        <v>3870</v>
      </c>
      <c r="Y44" s="15">
        <v>460</v>
      </c>
      <c r="Z44" s="15">
        <v>300</v>
      </c>
      <c r="AA44" s="15"/>
      <c r="AB44" s="15">
        <v>105</v>
      </c>
      <c r="AC44" s="15">
        <v>650</v>
      </c>
      <c r="AD44" s="15">
        <v>230</v>
      </c>
      <c r="AE44" s="15">
        <v>4110</v>
      </c>
      <c r="AF44" s="15">
        <v>2680</v>
      </c>
      <c r="AG44" s="15">
        <v>5850</v>
      </c>
      <c r="AH44" s="15"/>
      <c r="AI44" s="15">
        <v>19160</v>
      </c>
      <c r="AJ44" s="15">
        <v>142810</v>
      </c>
      <c r="AK44" s="15">
        <v>109340</v>
      </c>
      <c r="AL44" s="15"/>
      <c r="AM44" s="15">
        <v>58660</v>
      </c>
      <c r="AN44" s="15"/>
      <c r="AO44" s="6">
        <f>SUM(B44:AN44)</f>
        <v>781340</v>
      </c>
      <c r="AP44" s="16">
        <f t="shared" si="0"/>
        <v>168000</v>
      </c>
      <c r="AQ44" s="17">
        <f t="shared" si="1"/>
        <v>613340</v>
      </c>
      <c r="AR44" s="5">
        <f t="shared" si="2"/>
        <v>0.78498476975452425</v>
      </c>
      <c r="AS44" s="4">
        <v>1697</v>
      </c>
      <c r="AT44" s="18">
        <f t="shared" si="3"/>
        <v>460.42427813789038</v>
      </c>
    </row>
    <row r="45" spans="1:46" x14ac:dyDescent="0.25">
      <c r="A45" s="8" t="s">
        <v>17</v>
      </c>
      <c r="B45" s="15"/>
      <c r="C45" s="15"/>
      <c r="D45" s="15">
        <v>5740</v>
      </c>
      <c r="E45" s="15"/>
      <c r="F45" s="15">
        <v>31110</v>
      </c>
      <c r="G45" s="15">
        <v>11840</v>
      </c>
      <c r="H45" s="15">
        <v>34850</v>
      </c>
      <c r="I45" s="15"/>
      <c r="J45" s="15"/>
      <c r="K45" s="15"/>
      <c r="L45" s="15"/>
      <c r="M45" s="15">
        <v>10</v>
      </c>
      <c r="N45" s="15"/>
      <c r="O45" s="15"/>
      <c r="P45" s="15"/>
      <c r="Q45" s="15"/>
      <c r="R45" s="15">
        <v>29280</v>
      </c>
      <c r="S45" s="15"/>
      <c r="T45" s="15">
        <v>22340</v>
      </c>
      <c r="U45" s="15">
        <v>39690</v>
      </c>
      <c r="V45" s="15">
        <v>2275</v>
      </c>
      <c r="W45" s="15"/>
      <c r="X45" s="15">
        <v>890</v>
      </c>
      <c r="Y45" s="15">
        <v>40</v>
      </c>
      <c r="Z45" s="15">
        <v>260</v>
      </c>
      <c r="AA45" s="15"/>
      <c r="AB45" s="15">
        <v>87</v>
      </c>
      <c r="AC45" s="15"/>
      <c r="AD45" s="15">
        <v>42</v>
      </c>
      <c r="AE45" s="15">
        <v>890</v>
      </c>
      <c r="AF45" s="15">
        <v>710</v>
      </c>
      <c r="AG45" s="15">
        <v>2780</v>
      </c>
      <c r="AH45" s="15"/>
      <c r="AI45" s="15">
        <v>7600</v>
      </c>
      <c r="AJ45" s="15">
        <v>70120</v>
      </c>
      <c r="AK45" s="15">
        <v>38740</v>
      </c>
      <c r="AL45" s="15">
        <v>1520</v>
      </c>
      <c r="AM45" s="15">
        <v>21580</v>
      </c>
      <c r="AN45" s="15"/>
      <c r="AO45" s="6">
        <f>SUM(B45:AN45)</f>
        <v>322394</v>
      </c>
      <c r="AP45" s="16">
        <f t="shared" si="0"/>
        <v>60320</v>
      </c>
      <c r="AQ45" s="17">
        <f t="shared" si="1"/>
        <v>262074</v>
      </c>
      <c r="AR45" s="5">
        <f t="shared" si="2"/>
        <v>0.81289974379175789</v>
      </c>
      <c r="AS45" s="4">
        <v>594</v>
      </c>
      <c r="AT45" s="18">
        <f t="shared" si="3"/>
        <v>542.7508417508418</v>
      </c>
    </row>
    <row r="46" spans="1:46" x14ac:dyDescent="0.25">
      <c r="A46" s="8" t="s">
        <v>43</v>
      </c>
      <c r="B46" s="15"/>
      <c r="C46" s="15"/>
      <c r="D46" s="15">
        <v>0</v>
      </c>
      <c r="E46" s="15"/>
      <c r="F46" s="15">
        <v>8530</v>
      </c>
      <c r="G46" s="15"/>
      <c r="H46" s="15">
        <v>25060</v>
      </c>
      <c r="I46" s="15"/>
      <c r="J46" s="15"/>
      <c r="K46" s="15">
        <v>2995</v>
      </c>
      <c r="L46" s="15"/>
      <c r="M46" s="15"/>
      <c r="N46" s="15"/>
      <c r="O46" s="15"/>
      <c r="P46" s="15"/>
      <c r="Q46" s="15"/>
      <c r="R46" s="15"/>
      <c r="S46" s="15"/>
      <c r="T46" s="15">
        <v>20410</v>
      </c>
      <c r="U46" s="15">
        <v>33970</v>
      </c>
      <c r="V46" s="15">
        <v>3265</v>
      </c>
      <c r="W46" s="15"/>
      <c r="X46" s="15"/>
      <c r="Y46" s="15"/>
      <c r="Z46" s="15"/>
      <c r="AA46" s="15"/>
      <c r="AB46" s="15">
        <v>260</v>
      </c>
      <c r="AC46" s="15">
        <v>400</v>
      </c>
      <c r="AD46" s="15">
        <v>220</v>
      </c>
      <c r="AE46" s="15"/>
      <c r="AF46" s="15"/>
      <c r="AG46" s="15">
        <v>8360</v>
      </c>
      <c r="AH46" s="15"/>
      <c r="AI46" s="15"/>
      <c r="AJ46" s="15">
        <v>9590</v>
      </c>
      <c r="AK46" s="15">
        <v>37520</v>
      </c>
      <c r="AL46" s="15"/>
      <c r="AM46" s="15">
        <v>4290</v>
      </c>
      <c r="AN46" s="15"/>
      <c r="AO46" s="6">
        <f>SUM(B46:AN46)</f>
        <v>154870</v>
      </c>
      <c r="AP46" s="16">
        <f t="shared" si="0"/>
        <v>41810</v>
      </c>
      <c r="AQ46" s="17">
        <f t="shared" si="1"/>
        <v>113060</v>
      </c>
      <c r="AR46" s="5">
        <f t="shared" si="2"/>
        <v>0.73003163943952998</v>
      </c>
      <c r="AS46" s="4">
        <v>525</v>
      </c>
      <c r="AT46" s="18">
        <f t="shared" si="3"/>
        <v>294.99047619047622</v>
      </c>
    </row>
    <row r="47" spans="1:46" x14ac:dyDescent="0.25">
      <c r="A47" s="8" t="s">
        <v>56</v>
      </c>
      <c r="B47" s="15"/>
      <c r="C47" s="15"/>
      <c r="D47" s="15">
        <v>5699</v>
      </c>
      <c r="E47" s="15"/>
      <c r="F47" s="15">
        <v>9730</v>
      </c>
      <c r="G47" s="15">
        <v>9002</v>
      </c>
      <c r="H47" s="15">
        <v>20050</v>
      </c>
      <c r="I47" s="15"/>
      <c r="J47" s="15">
        <v>295</v>
      </c>
      <c r="K47" s="15"/>
      <c r="L47" s="15"/>
      <c r="M47" s="15"/>
      <c r="N47" s="15"/>
      <c r="O47" s="15"/>
      <c r="P47" s="15"/>
      <c r="Q47" s="15"/>
      <c r="R47" s="15">
        <v>9890</v>
      </c>
      <c r="S47" s="15">
        <v>54</v>
      </c>
      <c r="T47" s="15">
        <v>14860</v>
      </c>
      <c r="U47" s="15">
        <v>34970</v>
      </c>
      <c r="V47" s="15">
        <v>1820</v>
      </c>
      <c r="W47" s="15">
        <v>19</v>
      </c>
      <c r="X47" s="15">
        <v>641</v>
      </c>
      <c r="Y47" s="15">
        <v>30</v>
      </c>
      <c r="Z47" s="15">
        <v>20</v>
      </c>
      <c r="AA47" s="15">
        <v>127</v>
      </c>
      <c r="AB47" s="15">
        <v>110</v>
      </c>
      <c r="AC47" s="15">
        <v>230</v>
      </c>
      <c r="AD47" s="15">
        <v>10</v>
      </c>
      <c r="AE47" s="15">
        <v>558</v>
      </c>
      <c r="AF47" s="15"/>
      <c r="AG47" s="15">
        <v>1120</v>
      </c>
      <c r="AH47" s="15"/>
      <c r="AI47" s="15">
        <v>3778</v>
      </c>
      <c r="AJ47" s="15">
        <v>72421</v>
      </c>
      <c r="AK47" s="15">
        <v>52280</v>
      </c>
      <c r="AL47" s="15"/>
      <c r="AM47" s="15">
        <v>9130</v>
      </c>
      <c r="AN47" s="15"/>
      <c r="AO47" s="6">
        <f>SUM(B47:AN47)</f>
        <v>246844</v>
      </c>
      <c r="AP47" s="16">
        <f t="shared" si="0"/>
        <v>61410</v>
      </c>
      <c r="AQ47" s="17">
        <f t="shared" si="1"/>
        <v>185434</v>
      </c>
      <c r="AR47" s="5">
        <f t="shared" si="2"/>
        <v>0.75121939362512358</v>
      </c>
      <c r="AS47" s="4">
        <v>359</v>
      </c>
      <c r="AT47" s="18">
        <f t="shared" si="3"/>
        <v>687.58774373259052</v>
      </c>
    </row>
    <row r="48" spans="1:46" s="1" customFormat="1" x14ac:dyDescent="0.25">
      <c r="A48" s="19" t="s">
        <v>72</v>
      </c>
      <c r="B48" s="20">
        <f>SUM(B4:B47)</f>
        <v>80</v>
      </c>
      <c r="C48" s="20">
        <f t="shared" ref="C48:AO48" si="4">SUM(C4:C47)</f>
        <v>1200</v>
      </c>
      <c r="D48" s="20">
        <f t="shared" si="4"/>
        <v>1791604</v>
      </c>
      <c r="E48" s="20">
        <f t="shared" si="4"/>
        <v>101980</v>
      </c>
      <c r="F48" s="20">
        <f t="shared" si="4"/>
        <v>2032782</v>
      </c>
      <c r="G48" s="20">
        <f t="shared" si="4"/>
        <v>1456689</v>
      </c>
      <c r="H48" s="20">
        <f t="shared" si="4"/>
        <v>3936641</v>
      </c>
      <c r="I48" s="20">
        <f t="shared" si="4"/>
        <v>479</v>
      </c>
      <c r="J48" s="20">
        <f t="shared" si="4"/>
        <v>43280</v>
      </c>
      <c r="K48" s="20">
        <f t="shared" si="4"/>
        <v>2995</v>
      </c>
      <c r="L48" s="20">
        <f t="shared" si="4"/>
        <v>226</v>
      </c>
      <c r="M48" s="20">
        <f t="shared" si="4"/>
        <v>4136</v>
      </c>
      <c r="N48" s="20">
        <f t="shared" si="4"/>
        <v>1180</v>
      </c>
      <c r="O48" s="20">
        <f t="shared" si="4"/>
        <v>1192</v>
      </c>
      <c r="P48" s="20">
        <f t="shared" si="4"/>
        <v>1260</v>
      </c>
      <c r="Q48" s="20">
        <f t="shared" si="4"/>
        <v>450</v>
      </c>
      <c r="R48" s="20">
        <f t="shared" si="4"/>
        <v>1677390</v>
      </c>
      <c r="S48" s="20">
        <f t="shared" si="4"/>
        <v>2920</v>
      </c>
      <c r="T48" s="20">
        <f t="shared" si="4"/>
        <v>2862530</v>
      </c>
      <c r="U48" s="20">
        <f t="shared" si="4"/>
        <v>5857600</v>
      </c>
      <c r="V48" s="20">
        <f t="shared" si="4"/>
        <v>310080</v>
      </c>
      <c r="W48" s="20">
        <f t="shared" si="4"/>
        <v>5008</v>
      </c>
      <c r="X48" s="20">
        <f t="shared" si="4"/>
        <v>106720</v>
      </c>
      <c r="Y48" s="20">
        <f t="shared" si="4"/>
        <v>11065</v>
      </c>
      <c r="Z48" s="20">
        <f t="shared" si="4"/>
        <v>7680</v>
      </c>
      <c r="AA48" s="20">
        <f t="shared" si="4"/>
        <v>38398</v>
      </c>
      <c r="AB48" s="20">
        <f t="shared" si="4"/>
        <v>8157</v>
      </c>
      <c r="AC48" s="20">
        <f t="shared" si="4"/>
        <v>6470</v>
      </c>
      <c r="AD48" s="20">
        <f t="shared" si="4"/>
        <v>8583</v>
      </c>
      <c r="AE48" s="20">
        <f t="shared" si="4"/>
        <v>92941</v>
      </c>
      <c r="AF48" s="20">
        <f t="shared" si="4"/>
        <v>113620</v>
      </c>
      <c r="AG48" s="20">
        <f t="shared" si="4"/>
        <v>177890</v>
      </c>
      <c r="AH48" s="20">
        <f t="shared" si="4"/>
        <v>50920</v>
      </c>
      <c r="AI48" s="20">
        <f t="shared" si="4"/>
        <v>696184</v>
      </c>
      <c r="AJ48" s="20">
        <f t="shared" si="4"/>
        <v>7796030</v>
      </c>
      <c r="AK48" s="20">
        <f t="shared" si="4"/>
        <v>9503160</v>
      </c>
      <c r="AL48" s="20">
        <f t="shared" si="4"/>
        <v>513430</v>
      </c>
      <c r="AM48" s="20">
        <f t="shared" si="4"/>
        <v>2265835</v>
      </c>
      <c r="AN48" s="20">
        <f t="shared" si="4"/>
        <v>24613</v>
      </c>
      <c r="AO48" s="6">
        <f t="shared" si="4"/>
        <v>41513398</v>
      </c>
      <c r="AP48" s="21">
        <f>SUM(AP4:AP47)</f>
        <v>11768995</v>
      </c>
      <c r="AQ48" s="22">
        <f>SUM(AQ4:AQ47)</f>
        <v>29744403</v>
      </c>
      <c r="AR48" s="7">
        <f t="shared" si="2"/>
        <v>0.71650128471776753</v>
      </c>
      <c r="AS48" s="6">
        <f t="shared" ref="AS48" si="5">SUM(AS4:AS47)</f>
        <v>79538</v>
      </c>
      <c r="AT48" s="23">
        <f t="shared" si="3"/>
        <v>521.93163016419828</v>
      </c>
    </row>
    <row r="51" spans="41:43" x14ac:dyDescent="0.25">
      <c r="AO51" s="3"/>
      <c r="AP51" s="3"/>
      <c r="AQ51" s="3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Galli</dc:creator>
  <cp:lastModifiedBy>Anna Galli</cp:lastModifiedBy>
  <cp:lastPrinted>2017-04-28T08:56:48Z</cp:lastPrinted>
  <dcterms:created xsi:type="dcterms:W3CDTF">2017-01-31T13:42:17Z</dcterms:created>
  <dcterms:modified xsi:type="dcterms:W3CDTF">2019-07-26T08:29:36Z</dcterms:modified>
</cp:coreProperties>
</file>