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I DI GESTIONE\qualità_ambiente_sicurezza\SITO internet\RACC DIFF\"/>
    </mc:Choice>
  </mc:AlternateContent>
  <xr:revisionPtr revIDLastSave="0" documentId="13_ncr:1_{BA71ED27-FCB8-401A-AC25-7DD83EEECDC5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Foglio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B5" i="5" l="1"/>
  <c r="BB7" i="5"/>
  <c r="BB8" i="5"/>
  <c r="BB9" i="5"/>
  <c r="BB11" i="5"/>
  <c r="BB12" i="5"/>
  <c r="BB13" i="5"/>
  <c r="BB14" i="5"/>
  <c r="BB16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9" i="5"/>
  <c r="BB40" i="5"/>
  <c r="BB41" i="5"/>
  <c r="BB42" i="5"/>
  <c r="BB44" i="5"/>
  <c r="BB45" i="5"/>
  <c r="BB47" i="5"/>
  <c r="BA48" i="5" l="1"/>
  <c r="U48" i="5" l="1"/>
  <c r="F48" i="5"/>
  <c r="AV32" i="5"/>
  <c r="AQ44" i="5"/>
  <c r="AF21" i="5"/>
  <c r="AC12" i="5"/>
  <c r="AA34" i="5"/>
  <c r="Y32" i="5"/>
  <c r="T32" i="5"/>
  <c r="AO48" i="5" l="1"/>
  <c r="AX47" i="5" l="1"/>
  <c r="AX39" i="5"/>
  <c r="AX35" i="5"/>
  <c r="AX36" i="5"/>
  <c r="B48" i="5"/>
  <c r="AV48" i="5" l="1"/>
  <c r="AU48" i="5"/>
  <c r="AT48" i="5"/>
  <c r="AS48" i="5"/>
  <c r="AR48" i="5"/>
  <c r="AQ48" i="5"/>
  <c r="AP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E48" i="5"/>
  <c r="D48" i="5"/>
  <c r="C48" i="5"/>
  <c r="AW47" i="5"/>
  <c r="AX46" i="5"/>
  <c r="AW46" i="5"/>
  <c r="BB46" i="5" s="1"/>
  <c r="AX45" i="5"/>
  <c r="AW45" i="5"/>
  <c r="AX44" i="5"/>
  <c r="AW44" i="5"/>
  <c r="AX43" i="5"/>
  <c r="AW43" i="5"/>
  <c r="BB43" i="5" s="1"/>
  <c r="AX42" i="5"/>
  <c r="AW42" i="5"/>
  <c r="AX41" i="5"/>
  <c r="AW41" i="5"/>
  <c r="AX40" i="5"/>
  <c r="AW40" i="5"/>
  <c r="AW39" i="5"/>
  <c r="AX38" i="5"/>
  <c r="AW38" i="5"/>
  <c r="BB38" i="5" s="1"/>
  <c r="AX37" i="5"/>
  <c r="AW37" i="5"/>
  <c r="AW36" i="5"/>
  <c r="AW35" i="5"/>
  <c r="AX34" i="5"/>
  <c r="AW34" i="5"/>
  <c r="AX33" i="5"/>
  <c r="AW33" i="5"/>
  <c r="AX32" i="5"/>
  <c r="AW32" i="5"/>
  <c r="AX31" i="5"/>
  <c r="AW31" i="5"/>
  <c r="AX30" i="5"/>
  <c r="AW30" i="5"/>
  <c r="AX29" i="5"/>
  <c r="AW29" i="5"/>
  <c r="AX28" i="5"/>
  <c r="AW28" i="5"/>
  <c r="AX27" i="5"/>
  <c r="AW27" i="5"/>
  <c r="AX26" i="5"/>
  <c r="AW26" i="5"/>
  <c r="AX25" i="5"/>
  <c r="AW25" i="5"/>
  <c r="AX24" i="5"/>
  <c r="AW24" i="5"/>
  <c r="AX23" i="5"/>
  <c r="AW23" i="5"/>
  <c r="AX22" i="5"/>
  <c r="AW22" i="5"/>
  <c r="AX21" i="5"/>
  <c r="AW21" i="5"/>
  <c r="AX20" i="5"/>
  <c r="AW20" i="5"/>
  <c r="AX19" i="5"/>
  <c r="AW19" i="5"/>
  <c r="AX18" i="5"/>
  <c r="AW18" i="5"/>
  <c r="BB18" i="5" s="1"/>
  <c r="AX17" i="5"/>
  <c r="AW17" i="5"/>
  <c r="BB17" i="5" s="1"/>
  <c r="AX16" i="5"/>
  <c r="AW16" i="5"/>
  <c r="AX15" i="5"/>
  <c r="AW15" i="5"/>
  <c r="BB15" i="5" s="1"/>
  <c r="AX14" i="5"/>
  <c r="AW14" i="5"/>
  <c r="AX13" i="5"/>
  <c r="AW13" i="5"/>
  <c r="AX12" i="5"/>
  <c r="AW12" i="5"/>
  <c r="AX11" i="5"/>
  <c r="AW11" i="5"/>
  <c r="AX10" i="5"/>
  <c r="AW10" i="5"/>
  <c r="BB10" i="5" s="1"/>
  <c r="AX9" i="5"/>
  <c r="AW9" i="5"/>
  <c r="AX8" i="5"/>
  <c r="AW8" i="5"/>
  <c r="AX7" i="5"/>
  <c r="AW7" i="5"/>
  <c r="AX6" i="5"/>
  <c r="AW6" i="5"/>
  <c r="BB6" i="5" s="1"/>
  <c r="AX5" i="5"/>
  <c r="AW5" i="5"/>
  <c r="AX4" i="5"/>
  <c r="AW4" i="5"/>
  <c r="BB4" i="5" s="1"/>
  <c r="AX48" i="5" l="1"/>
  <c r="AY4" i="5"/>
  <c r="AZ4" i="5" s="1"/>
  <c r="AY12" i="5"/>
  <c r="AZ12" i="5" s="1"/>
  <c r="AY13" i="5"/>
  <c r="AZ13" i="5" s="1"/>
  <c r="AY14" i="5"/>
  <c r="AZ14" i="5" s="1"/>
  <c r="AY15" i="5"/>
  <c r="AZ15" i="5" s="1"/>
  <c r="AY16" i="5"/>
  <c r="AZ16" i="5" s="1"/>
  <c r="AY17" i="5"/>
  <c r="AZ17" i="5" s="1"/>
  <c r="AY18" i="5"/>
  <c r="AZ18" i="5" s="1"/>
  <c r="AY19" i="5"/>
  <c r="AZ19" i="5" s="1"/>
  <c r="AY20" i="5"/>
  <c r="AZ20" i="5" s="1"/>
  <c r="AY21" i="5"/>
  <c r="AZ21" i="5" s="1"/>
  <c r="AY22" i="5"/>
  <c r="AZ22" i="5" s="1"/>
  <c r="AY23" i="5"/>
  <c r="AZ23" i="5" s="1"/>
  <c r="AY24" i="5"/>
  <c r="AZ24" i="5" s="1"/>
  <c r="AY25" i="5"/>
  <c r="AZ25" i="5" s="1"/>
  <c r="AY26" i="5"/>
  <c r="AZ26" i="5" s="1"/>
  <c r="AY27" i="5"/>
  <c r="AZ27" i="5" s="1"/>
  <c r="AY28" i="5"/>
  <c r="AZ28" i="5" s="1"/>
  <c r="AY29" i="5"/>
  <c r="AZ29" i="5" s="1"/>
  <c r="AY30" i="5"/>
  <c r="AZ30" i="5" s="1"/>
  <c r="AY31" i="5"/>
  <c r="AZ31" i="5" s="1"/>
  <c r="AY32" i="5"/>
  <c r="AZ32" i="5" s="1"/>
  <c r="AY33" i="5"/>
  <c r="AZ33" i="5" s="1"/>
  <c r="AY34" i="5"/>
  <c r="AZ34" i="5" s="1"/>
  <c r="AY35" i="5"/>
  <c r="AZ35" i="5" s="1"/>
  <c r="AY36" i="5"/>
  <c r="AZ36" i="5" s="1"/>
  <c r="AY37" i="5"/>
  <c r="AZ37" i="5" s="1"/>
  <c r="AY38" i="5"/>
  <c r="AZ38" i="5" s="1"/>
  <c r="AY39" i="5"/>
  <c r="AZ39" i="5" s="1"/>
  <c r="AY40" i="5"/>
  <c r="AZ40" i="5" s="1"/>
  <c r="AY41" i="5"/>
  <c r="AZ41" i="5" s="1"/>
  <c r="AY42" i="5"/>
  <c r="AZ42" i="5" s="1"/>
  <c r="AY43" i="5"/>
  <c r="AZ43" i="5" s="1"/>
  <c r="AY44" i="5"/>
  <c r="AZ44" i="5" s="1"/>
  <c r="AY45" i="5"/>
  <c r="AZ45" i="5" s="1"/>
  <c r="AY46" i="5"/>
  <c r="AZ46" i="5" s="1"/>
  <c r="AY47" i="5"/>
  <c r="AZ47" i="5" s="1"/>
  <c r="AY5" i="5"/>
  <c r="AZ5" i="5" s="1"/>
  <c r="AY6" i="5"/>
  <c r="AZ6" i="5" s="1"/>
  <c r="AY7" i="5"/>
  <c r="AZ7" i="5" s="1"/>
  <c r="AY8" i="5"/>
  <c r="AZ8" i="5" s="1"/>
  <c r="AY9" i="5"/>
  <c r="AZ9" i="5" s="1"/>
  <c r="AY10" i="5"/>
  <c r="AZ10" i="5" s="1"/>
  <c r="AY11" i="5"/>
  <c r="AZ11" i="5" s="1"/>
  <c r="AW48" i="5"/>
  <c r="BB48" i="5" s="1"/>
  <c r="AY48" i="5" l="1"/>
  <c r="AZ48" i="5" s="1"/>
</calcChain>
</file>

<file path=xl/sharedStrings.xml><?xml version="1.0" encoding="utf-8"?>
<sst xmlns="http://schemas.openxmlformats.org/spreadsheetml/2006/main" count="153" uniqueCount="149">
  <si>
    <t>COMUNE DI CASALMAGGIORE</t>
  </si>
  <si>
    <t>200301</t>
  </si>
  <si>
    <t>200201</t>
  </si>
  <si>
    <t>200307</t>
  </si>
  <si>
    <t>COMUNE DI PIADENA</t>
  </si>
  <si>
    <t>COMUNE DI SAN GIOVANNI IN CROCE</t>
  </si>
  <si>
    <t>COMUNE DI OSTIANO</t>
  </si>
  <si>
    <t>200108</t>
  </si>
  <si>
    <t>170904VR</t>
  </si>
  <si>
    <t>COMUNE DI PERSICO DOSIMO</t>
  </si>
  <si>
    <t>150103</t>
  </si>
  <si>
    <t>150101</t>
  </si>
  <si>
    <t>COMUNE DI GUSSOLA</t>
  </si>
  <si>
    <t>170904</t>
  </si>
  <si>
    <t>COMUNE DI TORRICELLA DEL PIZZO</t>
  </si>
  <si>
    <t>150106VETLAT</t>
  </si>
  <si>
    <t>150102DIFF</t>
  </si>
  <si>
    <t>COMUNE DI CORTE DE` FRATI</t>
  </si>
  <si>
    <t>COMUNE DI SCANDOLARA RAVARA</t>
  </si>
  <si>
    <t>COMUNE DI PIEVE SAN GIACOMO</t>
  </si>
  <si>
    <t>COMUNE DI STAGNO LOMBARDO</t>
  </si>
  <si>
    <t>200303</t>
  </si>
  <si>
    <t>160103</t>
  </si>
  <si>
    <t>COMUNE DI TORRE DE` PICENARDI</t>
  </si>
  <si>
    <t>COMUNE DI MARTIGNANA DI PO</t>
  </si>
  <si>
    <t>COMUNE DI BORDOLANO</t>
  </si>
  <si>
    <t>200140</t>
  </si>
  <si>
    <t>150102B</t>
  </si>
  <si>
    <t>COMUNE DI SOSPIRO</t>
  </si>
  <si>
    <t>COMUNE DI CALVATONE</t>
  </si>
  <si>
    <t>COMUNE DI PIEVE D`OLMI</t>
  </si>
  <si>
    <t>rifiuti biodegradabili</t>
  </si>
  <si>
    <t>COMUNE DI VOLONGO</t>
  </si>
  <si>
    <t>200110</t>
  </si>
  <si>
    <t>COMUNE DI DRIZZONA</t>
  </si>
  <si>
    <t>COMUNE DI PESSINA CREMONESE</t>
  </si>
  <si>
    <t>COMUNE DI CASTELVERDE</t>
  </si>
  <si>
    <t>COMUNE DI TORNATA</t>
  </si>
  <si>
    <t>COMUNE DI CA` D`ANDREA</t>
  </si>
  <si>
    <t>COMUNE DI DEROVERE</t>
  </si>
  <si>
    <t>COMUNE DI CICOGNOLO</t>
  </si>
  <si>
    <t>COMUNE DI RIVAROLO DEL RE ED UNITI</t>
  </si>
  <si>
    <t>COMUNE DI OLMENETA</t>
  </si>
  <si>
    <t>COMUNE DI CINGIA DE` BOTTI</t>
  </si>
  <si>
    <t>COMUNE DI GRONTARDO</t>
  </si>
  <si>
    <t>COMUNE DI GADESCO PIEVE DELMONA</t>
  </si>
  <si>
    <t>200139</t>
  </si>
  <si>
    <t>plastica</t>
  </si>
  <si>
    <t>COMUNE DI MOTTA BALUFFI</t>
  </si>
  <si>
    <t>COMUNE DI POZZAGLIO ED UNITI</t>
  </si>
  <si>
    <t>COMUNE DI PADERNO PONCHIELLI</t>
  </si>
  <si>
    <t>imballaggi in materiali misti</t>
  </si>
  <si>
    <t>COMUNE DI CASALBUTTANO ED UNITI</t>
  </si>
  <si>
    <t>COMUNE DI GERRE DE` CAPRIOLI</t>
  </si>
  <si>
    <t>COMUNE DI CASTELDIDONE</t>
  </si>
  <si>
    <t>COMUNE DI SPINEDA</t>
  </si>
  <si>
    <t>COMUNE DI AZZANELLO</t>
  </si>
  <si>
    <t>200101</t>
  </si>
  <si>
    <t>imballaggi in plastica provenienti da raccolte differenziate</t>
  </si>
  <si>
    <t>COMUNE DI ISOLA DOVARESE</t>
  </si>
  <si>
    <t>COMUNE DI SCANDOLARA RIPA D`OGLIO</t>
  </si>
  <si>
    <t>COMUNE DI SAN MARTINO DEL LAGO</t>
  </si>
  <si>
    <t>COMUNE DI SOLAROLO RAINERIO</t>
  </si>
  <si>
    <t>COMUNE DI MALAGNINO</t>
  </si>
  <si>
    <t>200125</t>
  </si>
  <si>
    <t>200136LAV</t>
  </si>
  <si>
    <t>COMUNE DI VOLTIDO</t>
  </si>
  <si>
    <t>160216</t>
  </si>
  <si>
    <t>200136</t>
  </si>
  <si>
    <t>200134</t>
  </si>
  <si>
    <t>200132</t>
  </si>
  <si>
    <t>200399C</t>
  </si>
  <si>
    <t>170404</t>
  </si>
  <si>
    <t>imballaggi contenenti residui di sostanze pericolose o contaminati da tali sostanze</t>
  </si>
  <si>
    <t>170604</t>
  </si>
  <si>
    <t>170802</t>
  </si>
  <si>
    <t>materiali da costruzione a base di gesso diversi da quelli di cui alla voce 17 08 01</t>
  </si>
  <si>
    <t>170203</t>
  </si>
  <si>
    <t>assorbenti, materiali filtranti (inclusi filtri dell`olio non specificati altrimenti), stracci e indumenti protettivi, contaminati da sostanze pericolose</t>
  </si>
  <si>
    <t>liquidi antigelo contenenti sostanze pericolose</t>
  </si>
  <si>
    <t>gas in contenitori a pressione (compresi gli halon), contenenti sostanze pericolose</t>
  </si>
  <si>
    <t>160505</t>
  </si>
  <si>
    <t>gas in contenitori a pressione, diversi da quelli di cui alla voce 16 05 04</t>
  </si>
  <si>
    <t>170201</t>
  </si>
  <si>
    <t>legno</t>
  </si>
  <si>
    <t>rifiuti contenenti olio</t>
  </si>
  <si>
    <t>Totale complessivo</t>
  </si>
  <si>
    <t xml:space="preserve">imballaggi di carta e cartone </t>
  </si>
  <si>
    <t xml:space="preserve">imballaggi in plastica provenienti da piazzole </t>
  </si>
  <si>
    <t xml:space="preserve">imballaggi in legno </t>
  </si>
  <si>
    <t xml:space="preserve">imballaggi in vetro e lattine provenienti da racc. diff. </t>
  </si>
  <si>
    <t xml:space="preserve">imballaggi metallici contenenti matrici solide porose pericolose (ad esempio amianto), compresi i contenitori a pressione vuoti </t>
  </si>
  <si>
    <t xml:space="preserve">pneumatici fuori uso </t>
  </si>
  <si>
    <t xml:space="preserve">filtri dell`olio </t>
  </si>
  <si>
    <t xml:space="preserve">componenti rimossi da apparecchiature fuori uso, diversi da quelli di cui alla voce 16 02 15 - Toner e cartucce esauriti </t>
  </si>
  <si>
    <t xml:space="preserve">plastica </t>
  </si>
  <si>
    <t xml:space="preserve">zinco </t>
  </si>
  <si>
    <t xml:space="preserve">altri materiali isolanti contenenti o costituiti da sostanze pericolose </t>
  </si>
  <si>
    <t xml:space="preserve">materiali isolanti, diversi da quelli di cui alle voci 17 06 01 e 17 06 03 </t>
  </si>
  <si>
    <t xml:space="preserve">rifiuti misti dell`attività di costruzione e demolizione, diversi da quelli di cui alle voci 17 09 01, 17 09 02 e 17 09 03 </t>
  </si>
  <si>
    <t>rifiuti misti dell`attività di costruzione e demolizione VETRO RESINA</t>
  </si>
  <si>
    <t xml:space="preserve">carta e cartone </t>
  </si>
  <si>
    <t xml:space="preserve">rifiuti biodegradabili di cucine e mense </t>
  </si>
  <si>
    <t xml:space="preserve">abbigliamento </t>
  </si>
  <si>
    <t xml:space="preserve">oli e grassi commestibili </t>
  </si>
  <si>
    <t xml:space="preserve">oli e grassi diversi da quelli di cui alla voce 200125 </t>
  </si>
  <si>
    <t xml:space="preserve">vernici, inchiostri, adesivi e resine contenenti sostanze pericolose </t>
  </si>
  <si>
    <t xml:space="preserve">medicinali diversi da quelli di cui alla voce 20 01 31 </t>
  </si>
  <si>
    <t xml:space="preserve">batterie e accumulatori di cui alle voci 16 06 01, 16 06 02 e 16 06 03 nonché batterie e accumulatori non suddivisi contenenti tali batterie </t>
  </si>
  <si>
    <t xml:space="preserve">batterie e accumulatori diversi da quelli di cui alla voce 20 01 33 </t>
  </si>
  <si>
    <t>metalli</t>
  </si>
  <si>
    <t xml:space="preserve">rifiuti urbani non differenziati </t>
  </si>
  <si>
    <t xml:space="preserve">residui della pulizia stradale </t>
  </si>
  <si>
    <t xml:space="preserve">rifiuti ingombranti </t>
  </si>
  <si>
    <t xml:space="preserve">rifiuti cimiteriali </t>
  </si>
  <si>
    <t>150110*</t>
  </si>
  <si>
    <t>150111*</t>
  </si>
  <si>
    <t>160107*</t>
  </si>
  <si>
    <t>170603*</t>
  </si>
  <si>
    <t>200121*</t>
  </si>
  <si>
    <t>200123*</t>
  </si>
  <si>
    <t>200126*</t>
  </si>
  <si>
    <t>200127*</t>
  </si>
  <si>
    <t>200133*</t>
  </si>
  <si>
    <t>200135*</t>
  </si>
  <si>
    <t>160114*</t>
  </si>
  <si>
    <t>160504*</t>
  </si>
  <si>
    <t>160708*</t>
  </si>
  <si>
    <t>rifiuti indifferenziati (200301 +200307)</t>
  </si>
  <si>
    <t>kg</t>
  </si>
  <si>
    <t>abitanti al 31/12/18</t>
  </si>
  <si>
    <t>200138</t>
  </si>
  <si>
    <t>Legno</t>
  </si>
  <si>
    <t>170405</t>
  </si>
  <si>
    <t>ferro e acciaio</t>
  </si>
  <si>
    <t>150106</t>
  </si>
  <si>
    <t>150202*</t>
  </si>
  <si>
    <r>
      <rPr>
        <b/>
        <sz val="10"/>
        <rFont val="Arial"/>
        <family val="2"/>
      </rPr>
      <t>R5 NEON -</t>
    </r>
    <r>
      <rPr>
        <sz val="10"/>
        <rFont val="Arial"/>
        <family val="2"/>
      </rPr>
      <t xml:space="preserve"> tubi fluorescenti ed altri rifiuti contenenti mercurio </t>
    </r>
  </si>
  <si>
    <r>
      <rPr>
        <b/>
        <sz val="10"/>
        <rFont val="Arial"/>
        <family val="2"/>
      </rPr>
      <t xml:space="preserve">R1 FRIGO- </t>
    </r>
    <r>
      <rPr>
        <sz val="10"/>
        <rFont val="Arial"/>
        <family val="2"/>
      </rPr>
      <t xml:space="preserve">apparecchiature fuori uso contenenti clorofluorocarburi </t>
    </r>
  </si>
  <si>
    <r>
      <rPr>
        <b/>
        <sz val="11"/>
        <rFont val="Calibri"/>
        <family val="2"/>
        <scheme val="minor"/>
      </rPr>
      <t xml:space="preserve">R3 TV - </t>
    </r>
    <r>
      <rPr>
        <sz val="10"/>
        <rFont val="Arial"/>
        <family val="2"/>
      </rPr>
      <t xml:space="preserve">apparecchiature elettriche ed elettroniche fuori uso, diverse da quelle di cui alla voce 20 01 21 e 20 01 23, contenenti componenti pericolosi </t>
    </r>
  </si>
  <si>
    <r>
      <rPr>
        <b/>
        <sz val="10"/>
        <rFont val="Arial"/>
        <family val="2"/>
      </rPr>
      <t xml:space="preserve">R2 LAVATRICI - </t>
    </r>
    <r>
      <rPr>
        <sz val="10"/>
        <rFont val="Arial"/>
        <family val="2"/>
      </rPr>
      <t xml:space="preserve">apparecchiature elettriche ed elettroniche fuori uso - grandi bianchi </t>
    </r>
  </si>
  <si>
    <r>
      <rPr>
        <b/>
        <sz val="10"/>
        <rFont val="Arial"/>
        <family val="2"/>
      </rPr>
      <t xml:space="preserve">R4 PICCOLI ELETTR.- </t>
    </r>
    <r>
      <rPr>
        <sz val="10"/>
        <rFont val="Arial"/>
        <family val="2"/>
      </rPr>
      <t xml:space="preserve">apparecchiature elettriche ed elettroniche fuori uso, diverse da quelle di cui alle voci 20 01 21, 20 01 23 e 20 01 35  </t>
    </r>
  </si>
  <si>
    <t>Descrizione rifiuto</t>
  </si>
  <si>
    <t>codice CER</t>
  </si>
  <si>
    <t>CASALASCA SERVIZI SPA - RACCOLTE DIFFERENZIATE NEI COMUNI SOCI - ANNO 2018 (dati espressi in kg)</t>
  </si>
  <si>
    <t>procapite rifiuti prodotti</t>
  </si>
  <si>
    <t>nr.</t>
  </si>
  <si>
    <t>raccolte differenziate</t>
  </si>
  <si>
    <t>% raccolte differenziate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</si>
</sst>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#,##0.0"/>
  </numFmts>
  <fonts count="24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49" fontId="0" fillId="0" borderId="0">
      <alignment horizontal="left"/>
    </xf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9" fontId="18" fillId="0" borderId="0" applyFill="0" applyBorder="0" applyProtection="0">
      <alignment horizontal="left"/>
    </xf>
    <xf numFmtId="49" fontId="20" fillId="0" borderId="0">
      <alignment horizontal="left"/>
    </xf>
  </cellStyleXfs>
  <cellXfs count="41">
    <xf numFmtId="49" fontId="0" fillId="0" borderId="0" xfId="0">
      <alignment horizontal="left"/>
    </xf>
    <xf numFmtId="49" fontId="16" fillId="0" borderId="0" xfId="0" applyFont="1" applyAlignment="1"/>
    <xf numFmtId="49" fontId="21" fillId="0" borderId="0" xfId="0" applyFont="1">
      <alignment horizontal="left"/>
    </xf>
    <xf numFmtId="3" fontId="0" fillId="0" borderId="0" xfId="0" applyNumberFormat="1">
      <alignment horizontal="left"/>
    </xf>
    <xf numFmtId="49" fontId="22" fillId="0" borderId="0" xfId="0" applyFont="1">
      <alignment horizontal="left"/>
    </xf>
    <xf numFmtId="3" fontId="16" fillId="0" borderId="0" xfId="0" applyNumberFormat="1" applyFont="1" applyAlignment="1"/>
    <xf numFmtId="3" fontId="23" fillId="0" borderId="0" xfId="0" applyNumberFormat="1" applyFont="1" applyFill="1" applyAlignment="1"/>
    <xf numFmtId="49" fontId="22" fillId="0" borderId="0" xfId="0" applyFont="1" applyFill="1">
      <alignment horizontal="left"/>
    </xf>
    <xf numFmtId="49" fontId="19" fillId="0" borderId="0" xfId="0" applyFont="1" applyFill="1">
      <alignment horizontal="left"/>
    </xf>
    <xf numFmtId="3" fontId="22" fillId="0" borderId="0" xfId="0" applyNumberFormat="1" applyFont="1" applyFill="1">
      <alignment horizontal="left"/>
    </xf>
    <xf numFmtId="3" fontId="19" fillId="0" borderId="0" xfId="0" applyNumberFormat="1" applyFont="1" applyFill="1">
      <alignment horizontal="left"/>
    </xf>
    <xf numFmtId="3" fontId="23" fillId="0" borderId="0" xfId="0" applyNumberFormat="1" applyFont="1" applyFill="1" applyAlignment="1">
      <alignment wrapText="1"/>
    </xf>
    <xf numFmtId="49" fontId="16" fillId="35" borderId="10" xfId="0" applyFont="1" applyFill="1" applyBorder="1" applyAlignment="1"/>
    <xf numFmtId="49" fontId="22" fillId="35" borderId="10" xfId="44" applyFont="1" applyFill="1" applyBorder="1" applyAlignment="1">
      <alignment horizontal="left" vertical="top" wrapText="1"/>
    </xf>
    <xf numFmtId="49" fontId="22" fillId="35" borderId="10" xfId="0" applyFont="1" applyFill="1" applyBorder="1" applyAlignment="1">
      <alignment vertical="top" wrapText="1"/>
    </xf>
    <xf numFmtId="49" fontId="23" fillId="35" borderId="10" xfId="0" applyFont="1" applyFill="1" applyBorder="1" applyAlignment="1"/>
    <xf numFmtId="49" fontId="19" fillId="35" borderId="10" xfId="0" applyFont="1" applyFill="1" applyBorder="1">
      <alignment horizontal="left"/>
    </xf>
    <xf numFmtId="49" fontId="21" fillId="35" borderId="10" xfId="0" applyFont="1" applyFill="1" applyBorder="1">
      <alignment horizontal="left"/>
    </xf>
    <xf numFmtId="49" fontId="22" fillId="0" borderId="10" xfId="0" applyFont="1" applyFill="1" applyBorder="1">
      <alignment horizontal="left"/>
    </xf>
    <xf numFmtId="3" fontId="22" fillId="0" borderId="10" xfId="0" applyNumberFormat="1" applyFont="1" applyFill="1" applyBorder="1">
      <alignment horizontal="left"/>
    </xf>
    <xf numFmtId="3" fontId="19" fillId="0" borderId="10" xfId="0" applyNumberFormat="1" applyFont="1" applyFill="1" applyBorder="1">
      <alignment horizontal="left"/>
    </xf>
    <xf numFmtId="3" fontId="20" fillId="33" borderId="10" xfId="0" applyNumberFormat="1" applyFont="1" applyFill="1" applyBorder="1">
      <alignment horizontal="left"/>
    </xf>
    <xf numFmtId="3" fontId="0" fillId="34" borderId="10" xfId="0" applyNumberFormat="1" applyFill="1" applyBorder="1">
      <alignment horizontal="left"/>
    </xf>
    <xf numFmtId="165" fontId="0" fillId="0" borderId="10" xfId="1" applyNumberFormat="1" applyFont="1" applyBorder="1" applyAlignment="1">
      <alignment horizontal="left"/>
    </xf>
    <xf numFmtId="3" fontId="0" fillId="0" borderId="10" xfId="0" applyNumberFormat="1" applyBorder="1">
      <alignment horizontal="left"/>
    </xf>
    <xf numFmtId="166" fontId="20" fillId="0" borderId="10" xfId="0" applyNumberFormat="1" applyFont="1" applyBorder="1">
      <alignment horizontal="left"/>
    </xf>
    <xf numFmtId="3" fontId="22" fillId="0" borderId="10" xfId="0" applyNumberFormat="1" applyFont="1" applyFill="1" applyBorder="1" applyAlignment="1">
      <alignment horizontal="left"/>
    </xf>
    <xf numFmtId="3" fontId="22" fillId="33" borderId="10" xfId="0" applyNumberFormat="1" applyFont="1" applyFill="1" applyBorder="1">
      <alignment horizontal="left"/>
    </xf>
    <xf numFmtId="3" fontId="22" fillId="34" borderId="10" xfId="0" applyNumberFormat="1" applyFont="1" applyFill="1" applyBorder="1">
      <alignment horizontal="left"/>
    </xf>
    <xf numFmtId="165" fontId="22" fillId="0" borderId="10" xfId="1" applyNumberFormat="1" applyFont="1" applyBorder="1" applyAlignment="1">
      <alignment horizontal="left"/>
    </xf>
    <xf numFmtId="3" fontId="22" fillId="0" borderId="10" xfId="0" applyNumberFormat="1" applyFont="1" applyBorder="1">
      <alignment horizontal="left"/>
    </xf>
    <xf numFmtId="49" fontId="19" fillId="0" borderId="10" xfId="0" applyFont="1" applyFill="1" applyBorder="1">
      <alignment horizontal="left"/>
    </xf>
    <xf numFmtId="3" fontId="21" fillId="33" borderId="10" xfId="0" applyNumberFormat="1" applyFont="1" applyFill="1" applyBorder="1">
      <alignment horizontal="left"/>
    </xf>
    <xf numFmtId="3" fontId="21" fillId="34" borderId="10" xfId="0" applyNumberFormat="1" applyFont="1" applyFill="1" applyBorder="1">
      <alignment horizontal="left"/>
    </xf>
    <xf numFmtId="165" fontId="21" fillId="0" borderId="10" xfId="1" applyNumberFormat="1" applyFont="1" applyBorder="1" applyAlignment="1">
      <alignment horizontal="left"/>
    </xf>
    <xf numFmtId="3" fontId="21" fillId="0" borderId="10" xfId="0" applyNumberFormat="1" applyFont="1" applyBorder="1">
      <alignment horizontal="left"/>
    </xf>
    <xf numFmtId="49" fontId="21" fillId="35" borderId="10" xfId="0" applyFont="1" applyFill="1" applyBorder="1" applyAlignment="1">
      <alignment vertical="top" wrapText="1"/>
    </xf>
    <xf numFmtId="49" fontId="23" fillId="35" borderId="10" xfId="0" applyFont="1" applyFill="1" applyBorder="1" applyAlignment="1">
      <alignment vertical="top" wrapText="1"/>
    </xf>
    <xf numFmtId="49" fontId="16" fillId="35" borderId="10" xfId="0" applyFont="1" applyFill="1" applyBorder="1" applyAlignment="1">
      <alignment vertical="top" wrapText="1"/>
    </xf>
    <xf numFmtId="49" fontId="0" fillId="0" borderId="0" xfId="0" applyAlignment="1">
      <alignment horizontal="left" vertical="top"/>
    </xf>
    <xf numFmtId="166" fontId="21" fillId="0" borderId="10" xfId="0" applyNumberFormat="1" applyFont="1" applyBorder="1">
      <alignment horizontal="left"/>
    </xf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Hyperlink" xfId="43" xr:uid="{00000000-0005-0000-0000-00001B000000}"/>
    <cellStyle name="Input" xfId="10" builtinId="20" customBuiltin="1"/>
    <cellStyle name="Neutrale" xfId="9" builtinId="28" customBuiltin="1"/>
    <cellStyle name="Normale" xfId="0" builtinId="0" customBuiltin="1"/>
    <cellStyle name="Normale 2" xfId="44" xr:uid="{00000000-0005-0000-0000-00001F000000}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FF990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B58"/>
  <sheetViews>
    <sheetView tabSelected="1" zoomScaleNormal="100" workbookViewId="0">
      <pane xSplit="1" ySplit="3" topLeftCell="B25" activePane="bottomRight" state="frozen"/>
      <selection pane="topRight" activeCell="B1" sqref="B1"/>
      <selection pane="bottomLeft" activeCell="A3" sqref="A3"/>
      <selection pane="bottomRight" activeCell="AY2" sqref="AY2:AZ2"/>
    </sheetView>
  </sheetViews>
  <sheetFormatPr defaultRowHeight="12.75" x14ac:dyDescent="0.2"/>
  <cols>
    <col min="1" max="1" width="43.5703125" style="7" customWidth="1"/>
    <col min="2" max="31" width="12.5703125" style="7" customWidth="1"/>
    <col min="32" max="32" width="16.28515625" style="7" customWidth="1"/>
    <col min="33" max="33" width="12.5703125" style="7" customWidth="1"/>
    <col min="34" max="34" width="16.7109375" style="7" customWidth="1"/>
    <col min="35" max="35" width="12.5703125" style="7" customWidth="1"/>
    <col min="36" max="36" width="15.28515625" style="7" customWidth="1"/>
    <col min="37" max="44" width="12.5703125" style="7" customWidth="1"/>
    <col min="45" max="45" width="9.85546875" style="7" bestFit="1" customWidth="1"/>
    <col min="46" max="46" width="9.28515625" style="7" bestFit="1" customWidth="1"/>
    <col min="47" max="47" width="9.85546875" style="7" bestFit="1" customWidth="1"/>
    <col min="48" max="48" width="9.28515625" style="7" bestFit="1" customWidth="1"/>
    <col min="49" max="49" width="11" style="8" bestFit="1" customWidth="1"/>
    <col min="50" max="51" width="11" bestFit="1" customWidth="1"/>
    <col min="52" max="52" width="9.28515625" bestFit="1" customWidth="1"/>
    <col min="53" max="53" width="13.140625" customWidth="1"/>
    <col min="54" max="54" width="9.140625" style="3"/>
  </cols>
  <sheetData>
    <row r="1" spans="1:54" ht="15" x14ac:dyDescent="0.25">
      <c r="A1" s="1" t="s">
        <v>144</v>
      </c>
    </row>
    <row r="2" spans="1:54" s="39" customFormat="1" ht="93" customHeight="1" x14ac:dyDescent="0.2">
      <c r="A2" s="36" t="s">
        <v>142</v>
      </c>
      <c r="B2" s="13" t="s">
        <v>87</v>
      </c>
      <c r="C2" s="13" t="s">
        <v>88</v>
      </c>
      <c r="D2" s="13" t="s">
        <v>58</v>
      </c>
      <c r="E2" s="13" t="s">
        <v>89</v>
      </c>
      <c r="F2" s="13" t="s">
        <v>51</v>
      </c>
      <c r="G2" s="13" t="s">
        <v>90</v>
      </c>
      <c r="H2" s="13" t="s">
        <v>73</v>
      </c>
      <c r="I2" s="13" t="s">
        <v>91</v>
      </c>
      <c r="J2" s="13" t="s">
        <v>78</v>
      </c>
      <c r="K2" s="13" t="s">
        <v>92</v>
      </c>
      <c r="L2" s="13" t="s">
        <v>93</v>
      </c>
      <c r="M2" s="13" t="s">
        <v>79</v>
      </c>
      <c r="N2" s="13" t="s">
        <v>94</v>
      </c>
      <c r="O2" s="13" t="s">
        <v>80</v>
      </c>
      <c r="P2" s="13" t="s">
        <v>82</v>
      </c>
      <c r="Q2" s="13" t="s">
        <v>85</v>
      </c>
      <c r="R2" s="13" t="s">
        <v>84</v>
      </c>
      <c r="S2" s="13" t="s">
        <v>95</v>
      </c>
      <c r="T2" s="13" t="s">
        <v>96</v>
      </c>
      <c r="U2" s="13" t="s">
        <v>134</v>
      </c>
      <c r="V2" s="13" t="s">
        <v>97</v>
      </c>
      <c r="W2" s="13" t="s">
        <v>98</v>
      </c>
      <c r="X2" s="13" t="s">
        <v>76</v>
      </c>
      <c r="Y2" s="13" t="s">
        <v>99</v>
      </c>
      <c r="Z2" s="13" t="s">
        <v>100</v>
      </c>
      <c r="AA2" s="13" t="s">
        <v>101</v>
      </c>
      <c r="AB2" s="13" t="s">
        <v>102</v>
      </c>
      <c r="AC2" s="13" t="s">
        <v>103</v>
      </c>
      <c r="AD2" s="13" t="s">
        <v>137</v>
      </c>
      <c r="AE2" s="13" t="s">
        <v>138</v>
      </c>
      <c r="AF2" s="13" t="s">
        <v>104</v>
      </c>
      <c r="AG2" s="13" t="s">
        <v>105</v>
      </c>
      <c r="AH2" s="13" t="s">
        <v>106</v>
      </c>
      <c r="AI2" s="13" t="s">
        <v>107</v>
      </c>
      <c r="AJ2" s="13" t="s">
        <v>108</v>
      </c>
      <c r="AK2" s="13" t="s">
        <v>109</v>
      </c>
      <c r="AL2" s="14" t="s">
        <v>139</v>
      </c>
      <c r="AM2" s="13" t="s">
        <v>140</v>
      </c>
      <c r="AN2" s="13" t="s">
        <v>141</v>
      </c>
      <c r="AO2" s="13" t="s">
        <v>132</v>
      </c>
      <c r="AP2" s="13" t="s">
        <v>47</v>
      </c>
      <c r="AQ2" s="13" t="s">
        <v>110</v>
      </c>
      <c r="AR2" s="13" t="s">
        <v>31</v>
      </c>
      <c r="AS2" s="13" t="s">
        <v>111</v>
      </c>
      <c r="AT2" s="13" t="s">
        <v>112</v>
      </c>
      <c r="AU2" s="13" t="s">
        <v>113</v>
      </c>
      <c r="AV2" s="13" t="s">
        <v>114</v>
      </c>
      <c r="AW2" s="37" t="s">
        <v>86</v>
      </c>
      <c r="AX2" s="38" t="s">
        <v>128</v>
      </c>
      <c r="AY2" s="38" t="s">
        <v>147</v>
      </c>
      <c r="AZ2" s="38" t="s">
        <v>148</v>
      </c>
      <c r="BA2" s="38" t="s">
        <v>130</v>
      </c>
      <c r="BB2" s="36" t="s">
        <v>145</v>
      </c>
    </row>
    <row r="3" spans="1:54" ht="15" x14ac:dyDescent="0.25">
      <c r="A3" s="12" t="s">
        <v>143</v>
      </c>
      <c r="B3" s="15" t="s">
        <v>11</v>
      </c>
      <c r="C3" s="15" t="s">
        <v>27</v>
      </c>
      <c r="D3" s="15" t="s">
        <v>16</v>
      </c>
      <c r="E3" s="15" t="s">
        <v>10</v>
      </c>
      <c r="F3" s="15" t="s">
        <v>135</v>
      </c>
      <c r="G3" s="15" t="s">
        <v>15</v>
      </c>
      <c r="H3" s="15" t="s">
        <v>115</v>
      </c>
      <c r="I3" s="15" t="s">
        <v>116</v>
      </c>
      <c r="J3" s="16" t="s">
        <v>136</v>
      </c>
      <c r="K3" s="15" t="s">
        <v>22</v>
      </c>
      <c r="L3" s="15" t="s">
        <v>117</v>
      </c>
      <c r="M3" s="16" t="s">
        <v>125</v>
      </c>
      <c r="N3" s="15" t="s">
        <v>67</v>
      </c>
      <c r="O3" s="16" t="s">
        <v>126</v>
      </c>
      <c r="P3" s="16" t="s">
        <v>81</v>
      </c>
      <c r="Q3" s="16" t="s">
        <v>127</v>
      </c>
      <c r="R3" s="16" t="s">
        <v>83</v>
      </c>
      <c r="S3" s="15" t="s">
        <v>77</v>
      </c>
      <c r="T3" s="15" t="s">
        <v>72</v>
      </c>
      <c r="U3" s="15" t="s">
        <v>133</v>
      </c>
      <c r="V3" s="15" t="s">
        <v>118</v>
      </c>
      <c r="W3" s="15" t="s">
        <v>74</v>
      </c>
      <c r="X3" s="16" t="s">
        <v>75</v>
      </c>
      <c r="Y3" s="15" t="s">
        <v>13</v>
      </c>
      <c r="Z3" s="15" t="s">
        <v>8</v>
      </c>
      <c r="AA3" s="15" t="s">
        <v>57</v>
      </c>
      <c r="AB3" s="15" t="s">
        <v>7</v>
      </c>
      <c r="AC3" s="15" t="s">
        <v>33</v>
      </c>
      <c r="AD3" s="15" t="s">
        <v>119</v>
      </c>
      <c r="AE3" s="15" t="s">
        <v>120</v>
      </c>
      <c r="AF3" s="15" t="s">
        <v>64</v>
      </c>
      <c r="AG3" s="15" t="s">
        <v>121</v>
      </c>
      <c r="AH3" s="15" t="s">
        <v>122</v>
      </c>
      <c r="AI3" s="15" t="s">
        <v>70</v>
      </c>
      <c r="AJ3" s="15" t="s">
        <v>123</v>
      </c>
      <c r="AK3" s="15" t="s">
        <v>69</v>
      </c>
      <c r="AL3" s="15" t="s">
        <v>124</v>
      </c>
      <c r="AM3" s="15" t="s">
        <v>65</v>
      </c>
      <c r="AN3" s="15" t="s">
        <v>68</v>
      </c>
      <c r="AO3" s="15" t="s">
        <v>131</v>
      </c>
      <c r="AP3" s="15" t="s">
        <v>46</v>
      </c>
      <c r="AQ3" s="15" t="s">
        <v>26</v>
      </c>
      <c r="AR3" s="15" t="s">
        <v>2</v>
      </c>
      <c r="AS3" s="15" t="s">
        <v>1</v>
      </c>
      <c r="AT3" s="15" t="s">
        <v>21</v>
      </c>
      <c r="AU3" s="15" t="s">
        <v>3</v>
      </c>
      <c r="AV3" s="15" t="s">
        <v>71</v>
      </c>
      <c r="AW3" s="12" t="s">
        <v>129</v>
      </c>
      <c r="AX3" s="12" t="s">
        <v>129</v>
      </c>
      <c r="AY3" s="12" t="s">
        <v>129</v>
      </c>
      <c r="AZ3" s="12"/>
      <c r="BA3" s="17" t="s">
        <v>146</v>
      </c>
      <c r="BB3" s="12" t="s">
        <v>129</v>
      </c>
    </row>
    <row r="4" spans="1:54" x14ac:dyDescent="0.2">
      <c r="A4" s="18" t="s">
        <v>56</v>
      </c>
      <c r="B4" s="19"/>
      <c r="C4" s="19"/>
      <c r="D4" s="19">
        <v>19630</v>
      </c>
      <c r="E4" s="19">
        <v>21300</v>
      </c>
      <c r="F4" s="19"/>
      <c r="G4" s="19">
        <v>30110</v>
      </c>
      <c r="H4" s="19"/>
      <c r="I4" s="19"/>
      <c r="J4" s="19"/>
      <c r="K4" s="19">
        <v>500</v>
      </c>
      <c r="L4" s="19"/>
      <c r="M4" s="19"/>
      <c r="N4" s="19">
        <v>23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>
        <v>32360</v>
      </c>
      <c r="Z4" s="19"/>
      <c r="AA4" s="19">
        <v>23840</v>
      </c>
      <c r="AB4" s="19">
        <v>46680</v>
      </c>
      <c r="AC4" s="19">
        <v>5260</v>
      </c>
      <c r="AD4" s="19"/>
      <c r="AE4" s="19"/>
      <c r="AF4" s="19">
        <v>70</v>
      </c>
      <c r="AG4" s="19">
        <v>100</v>
      </c>
      <c r="AH4" s="19">
        <v>279</v>
      </c>
      <c r="AI4" s="19">
        <v>43</v>
      </c>
      <c r="AJ4" s="19">
        <v>83</v>
      </c>
      <c r="AK4" s="19">
        <v>5</v>
      </c>
      <c r="AL4" s="19"/>
      <c r="AM4" s="19"/>
      <c r="AN4" s="19"/>
      <c r="AO4" s="19"/>
      <c r="AP4" s="19"/>
      <c r="AQ4" s="19">
        <v>11250</v>
      </c>
      <c r="AR4" s="19">
        <v>30920</v>
      </c>
      <c r="AS4" s="19">
        <v>41040</v>
      </c>
      <c r="AT4" s="19">
        <v>13740</v>
      </c>
      <c r="AU4" s="19">
        <v>24010</v>
      </c>
      <c r="AV4" s="19"/>
      <c r="AW4" s="20">
        <f t="shared" ref="AW4:AW47" si="0">SUM(B4:AV4)</f>
        <v>301243</v>
      </c>
      <c r="AX4" s="21">
        <f>AS4+AU4</f>
        <v>65050</v>
      </c>
      <c r="AY4" s="22">
        <f>AW4-AX4</f>
        <v>236193</v>
      </c>
      <c r="AZ4" s="23">
        <f>AY4/AW4</f>
        <v>0.78406137238043705</v>
      </c>
      <c r="BA4" s="24">
        <v>624</v>
      </c>
      <c r="BB4" s="25">
        <f>AW4/BA4</f>
        <v>482.76121794871796</v>
      </c>
    </row>
    <row r="5" spans="1:54" x14ac:dyDescent="0.2">
      <c r="A5" s="18" t="s">
        <v>25</v>
      </c>
      <c r="B5" s="19">
        <v>7950</v>
      </c>
      <c r="C5" s="19"/>
      <c r="D5" s="19">
        <v>17210</v>
      </c>
      <c r="E5" s="19">
        <v>18970</v>
      </c>
      <c r="F5" s="19"/>
      <c r="G5" s="19">
        <v>39410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>
        <v>62</v>
      </c>
      <c r="U5" s="19"/>
      <c r="V5" s="19"/>
      <c r="W5" s="19"/>
      <c r="X5" s="19"/>
      <c r="Y5" s="19"/>
      <c r="Z5" s="19"/>
      <c r="AA5" s="19">
        <v>25720</v>
      </c>
      <c r="AB5" s="19">
        <v>43280</v>
      </c>
      <c r="AC5" s="19">
        <v>5885</v>
      </c>
      <c r="AD5" s="19"/>
      <c r="AE5" s="19">
        <v>2150</v>
      </c>
      <c r="AF5" s="19">
        <v>220</v>
      </c>
      <c r="AG5" s="19"/>
      <c r="AH5" s="19"/>
      <c r="AI5" s="19">
        <v>52</v>
      </c>
      <c r="AJ5" s="19">
        <v>83</v>
      </c>
      <c r="AK5" s="19">
        <v>3</v>
      </c>
      <c r="AL5" s="19">
        <v>1100</v>
      </c>
      <c r="AM5" s="19">
        <v>2000</v>
      </c>
      <c r="AN5" s="19">
        <v>2820</v>
      </c>
      <c r="AO5" s="19"/>
      <c r="AP5" s="19"/>
      <c r="AQ5" s="19">
        <v>7150</v>
      </c>
      <c r="AR5" s="19">
        <v>27190</v>
      </c>
      <c r="AS5" s="19">
        <v>58830</v>
      </c>
      <c r="AT5" s="19"/>
      <c r="AU5" s="19">
        <v>22420</v>
      </c>
      <c r="AV5" s="19">
        <v>400</v>
      </c>
      <c r="AW5" s="20">
        <f t="shared" si="0"/>
        <v>282905</v>
      </c>
      <c r="AX5" s="21">
        <f t="shared" ref="AX5:AX47" si="1">AS5+AU5</f>
        <v>81250</v>
      </c>
      <c r="AY5" s="22">
        <f t="shared" ref="AY5:AY47" si="2">AW5-AX5</f>
        <v>201655</v>
      </c>
      <c r="AZ5" s="23">
        <f t="shared" ref="AZ5:AZ48" si="3">AY5/AW5</f>
        <v>0.71280111698273274</v>
      </c>
      <c r="BA5" s="24">
        <v>596</v>
      </c>
      <c r="BB5" s="25">
        <f t="shared" ref="BB5:BB48" si="4">AW5/BA5</f>
        <v>474.67281879194633</v>
      </c>
    </row>
    <row r="6" spans="1:54" x14ac:dyDescent="0.2">
      <c r="A6" s="18" t="s">
        <v>38</v>
      </c>
      <c r="B6" s="19"/>
      <c r="C6" s="19"/>
      <c r="D6" s="19">
        <v>7560</v>
      </c>
      <c r="E6" s="19"/>
      <c r="F6" s="19"/>
      <c r="G6" s="19">
        <v>23590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>
        <v>17200</v>
      </c>
      <c r="AB6" s="19"/>
      <c r="AC6" s="19">
        <v>1320</v>
      </c>
      <c r="AD6" s="19"/>
      <c r="AE6" s="19"/>
      <c r="AF6" s="19"/>
      <c r="AG6" s="19"/>
      <c r="AH6" s="19"/>
      <c r="AI6" s="19">
        <v>16</v>
      </c>
      <c r="AJ6" s="19"/>
      <c r="AK6" s="19"/>
      <c r="AL6" s="19"/>
      <c r="AM6" s="19"/>
      <c r="AN6" s="19"/>
      <c r="AO6" s="19"/>
      <c r="AP6" s="19"/>
      <c r="AQ6" s="19"/>
      <c r="AR6" s="19">
        <v>48170</v>
      </c>
      <c r="AS6" s="19">
        <v>60890</v>
      </c>
      <c r="AT6" s="19"/>
      <c r="AU6" s="19"/>
      <c r="AV6" s="19"/>
      <c r="AW6" s="20">
        <f t="shared" si="0"/>
        <v>158746</v>
      </c>
      <c r="AX6" s="21">
        <f t="shared" si="1"/>
        <v>60890</v>
      </c>
      <c r="AY6" s="22">
        <f t="shared" si="2"/>
        <v>97856</v>
      </c>
      <c r="AZ6" s="23">
        <f t="shared" si="3"/>
        <v>0.61643128015824022</v>
      </c>
      <c r="BA6" s="24">
        <v>396</v>
      </c>
      <c r="BB6" s="25">
        <f t="shared" si="4"/>
        <v>400.87373737373736</v>
      </c>
    </row>
    <row r="7" spans="1:54" x14ac:dyDescent="0.2">
      <c r="A7" s="18" t="s">
        <v>29</v>
      </c>
      <c r="B7" s="19">
        <v>68490</v>
      </c>
      <c r="C7" s="19">
        <v>2780</v>
      </c>
      <c r="D7" s="19">
        <v>37740</v>
      </c>
      <c r="E7" s="19">
        <v>30980</v>
      </c>
      <c r="F7" s="19"/>
      <c r="G7" s="19">
        <v>69640</v>
      </c>
      <c r="H7" s="19"/>
      <c r="I7" s="19"/>
      <c r="J7" s="19"/>
      <c r="K7" s="19">
        <v>2690</v>
      </c>
      <c r="L7" s="19"/>
      <c r="M7" s="19"/>
      <c r="N7" s="19"/>
      <c r="O7" s="19"/>
      <c r="P7" s="19"/>
      <c r="Q7" s="19"/>
      <c r="R7" s="19"/>
      <c r="S7" s="19"/>
      <c r="T7" s="19">
        <v>51</v>
      </c>
      <c r="U7" s="19"/>
      <c r="V7" s="19"/>
      <c r="W7" s="19"/>
      <c r="X7" s="19"/>
      <c r="Y7" s="19">
        <v>38800</v>
      </c>
      <c r="Z7" s="19"/>
      <c r="AA7" s="19"/>
      <c r="AB7" s="19"/>
      <c r="AC7" s="19">
        <v>2620</v>
      </c>
      <c r="AD7" s="19">
        <v>200</v>
      </c>
      <c r="AE7" s="19">
        <v>2500</v>
      </c>
      <c r="AF7" s="19">
        <v>210</v>
      </c>
      <c r="AG7" s="19">
        <v>160</v>
      </c>
      <c r="AH7" s="19">
        <v>1680</v>
      </c>
      <c r="AI7" s="19">
        <v>360</v>
      </c>
      <c r="AJ7" s="19">
        <v>460</v>
      </c>
      <c r="AK7" s="19"/>
      <c r="AL7" s="19">
        <v>1150</v>
      </c>
      <c r="AM7" s="19">
        <v>11900</v>
      </c>
      <c r="AN7" s="19">
        <v>4250</v>
      </c>
      <c r="AO7" s="19"/>
      <c r="AP7" s="19"/>
      <c r="AQ7" s="19">
        <v>19920</v>
      </c>
      <c r="AR7" s="19">
        <v>102040</v>
      </c>
      <c r="AS7" s="19">
        <v>187320</v>
      </c>
      <c r="AT7" s="19">
        <v>2320</v>
      </c>
      <c r="AU7" s="19">
        <v>101850</v>
      </c>
      <c r="AV7" s="19">
        <v>1160</v>
      </c>
      <c r="AW7" s="20">
        <f t="shared" si="0"/>
        <v>691271</v>
      </c>
      <c r="AX7" s="21">
        <f t="shared" si="1"/>
        <v>289170</v>
      </c>
      <c r="AY7" s="22">
        <f t="shared" si="2"/>
        <v>402101</v>
      </c>
      <c r="AZ7" s="23">
        <f t="shared" si="3"/>
        <v>0.58168359442244788</v>
      </c>
      <c r="BA7" s="24">
        <v>1193</v>
      </c>
      <c r="BB7" s="25">
        <f t="shared" si="4"/>
        <v>579.43922883487005</v>
      </c>
    </row>
    <row r="8" spans="1:54" x14ac:dyDescent="0.2">
      <c r="A8" s="18" t="s">
        <v>52</v>
      </c>
      <c r="B8" s="19">
        <v>130260</v>
      </c>
      <c r="C8" s="19"/>
      <c r="D8" s="19">
        <v>94580</v>
      </c>
      <c r="E8" s="19">
        <v>71500</v>
      </c>
      <c r="F8" s="19"/>
      <c r="G8" s="19">
        <v>183980</v>
      </c>
      <c r="H8" s="19"/>
      <c r="I8" s="19">
        <v>172</v>
      </c>
      <c r="J8" s="19"/>
      <c r="K8" s="19">
        <v>500</v>
      </c>
      <c r="L8" s="19"/>
      <c r="M8" s="19"/>
      <c r="N8" s="19">
        <v>180</v>
      </c>
      <c r="O8" s="19">
        <v>13</v>
      </c>
      <c r="P8" s="19">
        <v>64</v>
      </c>
      <c r="Q8" s="19"/>
      <c r="R8" s="19"/>
      <c r="S8" s="19"/>
      <c r="T8" s="19"/>
      <c r="U8" s="19"/>
      <c r="V8" s="19"/>
      <c r="W8" s="19"/>
      <c r="X8" s="19"/>
      <c r="Y8" s="19">
        <v>78780</v>
      </c>
      <c r="Z8" s="19"/>
      <c r="AA8" s="19">
        <v>78910</v>
      </c>
      <c r="AB8" s="19">
        <v>251430</v>
      </c>
      <c r="AC8" s="19">
        <v>19875</v>
      </c>
      <c r="AD8" s="19">
        <v>90</v>
      </c>
      <c r="AE8" s="19">
        <v>6710</v>
      </c>
      <c r="AF8" s="19">
        <v>490</v>
      </c>
      <c r="AG8" s="19">
        <v>430</v>
      </c>
      <c r="AH8" s="19">
        <v>3778</v>
      </c>
      <c r="AI8" s="19">
        <v>276</v>
      </c>
      <c r="AJ8" s="19">
        <v>973</v>
      </c>
      <c r="AK8" s="19">
        <v>96</v>
      </c>
      <c r="AL8" s="19">
        <v>4142</v>
      </c>
      <c r="AM8" s="19">
        <v>10410</v>
      </c>
      <c r="AN8" s="19">
        <v>9170</v>
      </c>
      <c r="AO8" s="19"/>
      <c r="AP8" s="19">
        <v>80</v>
      </c>
      <c r="AQ8" s="19">
        <v>22150</v>
      </c>
      <c r="AR8" s="19">
        <v>173700</v>
      </c>
      <c r="AS8" s="19">
        <v>487980</v>
      </c>
      <c r="AT8" s="19">
        <v>10720</v>
      </c>
      <c r="AU8" s="19">
        <v>131560</v>
      </c>
      <c r="AV8" s="19"/>
      <c r="AW8" s="20">
        <f t="shared" si="0"/>
        <v>1772999</v>
      </c>
      <c r="AX8" s="21">
        <f t="shared" si="1"/>
        <v>619540</v>
      </c>
      <c r="AY8" s="22">
        <f t="shared" si="2"/>
        <v>1153459</v>
      </c>
      <c r="AZ8" s="23">
        <f t="shared" si="3"/>
        <v>0.65056945886602302</v>
      </c>
      <c r="BA8" s="24">
        <v>3810</v>
      </c>
      <c r="BB8" s="25">
        <f t="shared" si="4"/>
        <v>465.3540682414698</v>
      </c>
    </row>
    <row r="9" spans="1:54" x14ac:dyDescent="0.2">
      <c r="A9" s="18" t="s">
        <v>0</v>
      </c>
      <c r="B9" s="19">
        <v>529360</v>
      </c>
      <c r="C9" s="19">
        <v>67640</v>
      </c>
      <c r="D9" s="19">
        <v>535600</v>
      </c>
      <c r="E9" s="19">
        <v>430510</v>
      </c>
      <c r="F9" s="19"/>
      <c r="G9" s="19">
        <v>802570</v>
      </c>
      <c r="H9" s="19"/>
      <c r="I9" s="19">
        <v>210</v>
      </c>
      <c r="J9" s="19"/>
      <c r="K9" s="19">
        <v>16500</v>
      </c>
      <c r="L9" s="19">
        <v>390</v>
      </c>
      <c r="M9" s="19"/>
      <c r="N9" s="19">
        <v>1100</v>
      </c>
      <c r="O9" s="19"/>
      <c r="P9" s="19"/>
      <c r="Q9" s="19">
        <v>670</v>
      </c>
      <c r="R9" s="19"/>
      <c r="S9" s="19">
        <v>670</v>
      </c>
      <c r="T9" s="19">
        <v>292</v>
      </c>
      <c r="U9" s="19"/>
      <c r="V9" s="19">
        <v>757</v>
      </c>
      <c r="W9" s="19"/>
      <c r="X9" s="19"/>
      <c r="Y9" s="19">
        <v>285080</v>
      </c>
      <c r="Z9" s="19">
        <v>840</v>
      </c>
      <c r="AA9" s="19">
        <v>716530</v>
      </c>
      <c r="AB9" s="19">
        <v>1609480</v>
      </c>
      <c r="AC9" s="19">
        <v>55465</v>
      </c>
      <c r="AD9" s="19">
        <v>2024</v>
      </c>
      <c r="AE9" s="19">
        <v>29940</v>
      </c>
      <c r="AF9" s="19">
        <v>1780</v>
      </c>
      <c r="AG9" s="19">
        <v>2000</v>
      </c>
      <c r="AH9" s="19">
        <v>11045</v>
      </c>
      <c r="AI9" s="19">
        <v>1703</v>
      </c>
      <c r="AJ9" s="19">
        <v>1485</v>
      </c>
      <c r="AK9" s="19"/>
      <c r="AL9" s="19">
        <v>16020</v>
      </c>
      <c r="AM9" s="19">
        <v>32280</v>
      </c>
      <c r="AN9" s="19">
        <v>35480</v>
      </c>
      <c r="AO9" s="19"/>
      <c r="AP9" s="19"/>
      <c r="AQ9" s="19">
        <v>154740</v>
      </c>
      <c r="AR9" s="19">
        <v>2127990</v>
      </c>
      <c r="AS9" s="19">
        <v>1816940</v>
      </c>
      <c r="AT9" s="19">
        <v>258470</v>
      </c>
      <c r="AU9" s="19">
        <v>245320</v>
      </c>
      <c r="AV9" s="19">
        <v>2546</v>
      </c>
      <c r="AW9" s="20">
        <f t="shared" si="0"/>
        <v>9793427</v>
      </c>
      <c r="AX9" s="21">
        <f t="shared" si="1"/>
        <v>2062260</v>
      </c>
      <c r="AY9" s="22">
        <f t="shared" si="2"/>
        <v>7731167</v>
      </c>
      <c r="AZ9" s="23">
        <f t="shared" si="3"/>
        <v>0.78942406983786162</v>
      </c>
      <c r="BA9" s="24">
        <v>15445</v>
      </c>
      <c r="BB9" s="25">
        <f t="shared" si="4"/>
        <v>634.08397539656846</v>
      </c>
    </row>
    <row r="10" spans="1:54" x14ac:dyDescent="0.2">
      <c r="A10" s="18" t="s">
        <v>54</v>
      </c>
      <c r="B10" s="19"/>
      <c r="C10" s="19"/>
      <c r="D10" s="19">
        <v>13590</v>
      </c>
      <c r="E10" s="19">
        <v>6960</v>
      </c>
      <c r="F10" s="19"/>
      <c r="G10" s="19">
        <v>23930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>
        <v>21180</v>
      </c>
      <c r="AB10" s="19">
        <v>44390</v>
      </c>
      <c r="AC10" s="19"/>
      <c r="AD10" s="19"/>
      <c r="AE10" s="19"/>
      <c r="AF10" s="19">
        <v>50</v>
      </c>
      <c r="AG10" s="19">
        <v>330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>
        <v>6140</v>
      </c>
      <c r="AR10" s="19">
        <v>49110</v>
      </c>
      <c r="AS10" s="19">
        <v>47330</v>
      </c>
      <c r="AT10" s="19">
        <v>11380</v>
      </c>
      <c r="AU10" s="19">
        <v>8480</v>
      </c>
      <c r="AV10" s="19"/>
      <c r="AW10" s="20">
        <f t="shared" si="0"/>
        <v>232870</v>
      </c>
      <c r="AX10" s="21">
        <f t="shared" si="1"/>
        <v>55810</v>
      </c>
      <c r="AY10" s="22">
        <f t="shared" si="2"/>
        <v>177060</v>
      </c>
      <c r="AZ10" s="23">
        <f t="shared" si="3"/>
        <v>0.76033838622407357</v>
      </c>
      <c r="BA10" s="24">
        <v>570</v>
      </c>
      <c r="BB10" s="25">
        <f t="shared" si="4"/>
        <v>408.54385964912279</v>
      </c>
    </row>
    <row r="11" spans="1:54" x14ac:dyDescent="0.2">
      <c r="A11" s="18" t="s">
        <v>36</v>
      </c>
      <c r="B11" s="19">
        <v>191375</v>
      </c>
      <c r="C11" s="19"/>
      <c r="D11" s="19">
        <v>140370</v>
      </c>
      <c r="E11" s="19">
        <v>151030</v>
      </c>
      <c r="F11" s="19"/>
      <c r="G11" s="19">
        <v>285340</v>
      </c>
      <c r="H11" s="19"/>
      <c r="I11" s="19">
        <v>154</v>
      </c>
      <c r="J11" s="19"/>
      <c r="K11" s="19">
        <v>1980</v>
      </c>
      <c r="L11" s="19">
        <v>80</v>
      </c>
      <c r="M11" s="19"/>
      <c r="N11" s="19">
        <v>160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81260</v>
      </c>
      <c r="Z11" s="19">
        <v>300</v>
      </c>
      <c r="AA11" s="19">
        <v>133055</v>
      </c>
      <c r="AB11" s="19">
        <v>401000</v>
      </c>
      <c r="AC11" s="19">
        <v>40760</v>
      </c>
      <c r="AD11" s="19">
        <v>915</v>
      </c>
      <c r="AE11" s="19">
        <v>21810</v>
      </c>
      <c r="AF11" s="19">
        <v>320</v>
      </c>
      <c r="AG11" s="19">
        <v>950</v>
      </c>
      <c r="AH11" s="19">
        <v>6394</v>
      </c>
      <c r="AI11" s="19">
        <v>620</v>
      </c>
      <c r="AJ11" s="19">
        <v>529</v>
      </c>
      <c r="AK11" s="19">
        <v>161</v>
      </c>
      <c r="AL11" s="19">
        <v>8276</v>
      </c>
      <c r="AM11" s="19">
        <v>36800</v>
      </c>
      <c r="AN11" s="19">
        <v>22630</v>
      </c>
      <c r="AO11" s="19"/>
      <c r="AP11" s="19">
        <v>3390</v>
      </c>
      <c r="AQ11" s="19">
        <v>43860</v>
      </c>
      <c r="AR11" s="19">
        <v>547660</v>
      </c>
      <c r="AS11" s="19">
        <v>765880</v>
      </c>
      <c r="AT11" s="19">
        <v>58020</v>
      </c>
      <c r="AU11" s="19">
        <v>183190</v>
      </c>
      <c r="AV11" s="19"/>
      <c r="AW11" s="20">
        <f t="shared" si="0"/>
        <v>3128269</v>
      </c>
      <c r="AX11" s="21">
        <f t="shared" si="1"/>
        <v>949070</v>
      </c>
      <c r="AY11" s="22">
        <f t="shared" si="2"/>
        <v>2179199</v>
      </c>
      <c r="AZ11" s="23">
        <f t="shared" si="3"/>
        <v>0.69661496501739462</v>
      </c>
      <c r="BA11" s="24">
        <v>5685</v>
      </c>
      <c r="BB11" s="25">
        <f t="shared" si="4"/>
        <v>550.26719437115219</v>
      </c>
    </row>
    <row r="12" spans="1:54" x14ac:dyDescent="0.2">
      <c r="A12" s="18" t="s">
        <v>40</v>
      </c>
      <c r="B12" s="19">
        <v>11660</v>
      </c>
      <c r="C12" s="19"/>
      <c r="D12" s="19">
        <v>25590</v>
      </c>
      <c r="E12" s="19">
        <v>20580</v>
      </c>
      <c r="F12" s="19"/>
      <c r="G12" s="19">
        <v>70580</v>
      </c>
      <c r="H12" s="19"/>
      <c r="I12" s="19"/>
      <c r="J12" s="19"/>
      <c r="K12" s="19"/>
      <c r="L12" s="19"/>
      <c r="M12" s="19"/>
      <c r="N12" s="19">
        <v>35</v>
      </c>
      <c r="O12" s="19"/>
      <c r="P12" s="19"/>
      <c r="Q12" s="19"/>
      <c r="R12" s="19"/>
      <c r="S12" s="19"/>
      <c r="T12" s="19">
        <v>250</v>
      </c>
      <c r="U12" s="19"/>
      <c r="V12" s="19"/>
      <c r="W12" s="19"/>
      <c r="X12" s="19"/>
      <c r="Y12" s="19">
        <v>32960</v>
      </c>
      <c r="Z12" s="19"/>
      <c r="AA12" s="19">
        <v>57820</v>
      </c>
      <c r="AB12" s="19">
        <v>78520</v>
      </c>
      <c r="AC12" s="19">
        <f>9185+465</f>
        <v>9650</v>
      </c>
      <c r="AD12" s="19">
        <v>231</v>
      </c>
      <c r="AE12" s="19">
        <v>1680</v>
      </c>
      <c r="AF12" s="19">
        <v>120</v>
      </c>
      <c r="AG12" s="19">
        <v>500</v>
      </c>
      <c r="AH12" s="19">
        <v>255</v>
      </c>
      <c r="AI12" s="19">
        <v>112</v>
      </c>
      <c r="AJ12" s="19">
        <v>106</v>
      </c>
      <c r="AK12" s="19">
        <v>10</v>
      </c>
      <c r="AL12" s="19">
        <v>1005</v>
      </c>
      <c r="AM12" s="19">
        <v>1760</v>
      </c>
      <c r="AN12" s="19">
        <v>550</v>
      </c>
      <c r="AO12" s="19"/>
      <c r="AP12" s="19"/>
      <c r="AQ12" s="19">
        <v>27520</v>
      </c>
      <c r="AR12" s="19">
        <v>116120</v>
      </c>
      <c r="AS12" s="19">
        <v>82280</v>
      </c>
      <c r="AT12" s="19"/>
      <c r="AU12" s="19">
        <v>37540</v>
      </c>
      <c r="AV12" s="19">
        <v>1460</v>
      </c>
      <c r="AW12" s="20">
        <f t="shared" si="0"/>
        <v>578894</v>
      </c>
      <c r="AX12" s="21">
        <f t="shared" si="1"/>
        <v>119820</v>
      </c>
      <c r="AY12" s="22">
        <f t="shared" si="2"/>
        <v>459074</v>
      </c>
      <c r="AZ12" s="23">
        <f t="shared" si="3"/>
        <v>0.79301910194267</v>
      </c>
      <c r="BA12" s="24">
        <v>927</v>
      </c>
      <c r="BB12" s="25">
        <f t="shared" si="4"/>
        <v>624.48112189859762</v>
      </c>
    </row>
    <row r="13" spans="1:54" x14ac:dyDescent="0.2">
      <c r="A13" s="18" t="s">
        <v>43</v>
      </c>
      <c r="B13" s="19">
        <v>46000</v>
      </c>
      <c r="C13" s="19"/>
      <c r="D13" s="19">
        <v>28630</v>
      </c>
      <c r="E13" s="19">
        <v>660</v>
      </c>
      <c r="F13" s="19"/>
      <c r="G13" s="19">
        <v>70960</v>
      </c>
      <c r="H13" s="19"/>
      <c r="I13" s="19"/>
      <c r="J13" s="19"/>
      <c r="K13" s="19">
        <v>1530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v>369</v>
      </c>
      <c r="W13" s="19"/>
      <c r="X13" s="19"/>
      <c r="Y13" s="19"/>
      <c r="Z13" s="19">
        <v>200</v>
      </c>
      <c r="AA13" s="19">
        <v>37040</v>
      </c>
      <c r="AB13" s="19">
        <v>85630</v>
      </c>
      <c r="AC13" s="19">
        <v>10570</v>
      </c>
      <c r="AD13" s="19">
        <v>113</v>
      </c>
      <c r="AE13" s="19">
        <v>1200</v>
      </c>
      <c r="AF13" s="19">
        <v>380</v>
      </c>
      <c r="AG13" s="19">
        <v>250</v>
      </c>
      <c r="AH13" s="19">
        <v>407</v>
      </c>
      <c r="AI13" s="19">
        <v>145</v>
      </c>
      <c r="AJ13" s="19">
        <v>465</v>
      </c>
      <c r="AK13" s="19"/>
      <c r="AL13" s="19">
        <v>1314</v>
      </c>
      <c r="AM13" s="19">
        <v>3180</v>
      </c>
      <c r="AN13" s="19">
        <v>2970</v>
      </c>
      <c r="AO13" s="19">
        <v>10680</v>
      </c>
      <c r="AP13" s="19"/>
      <c r="AQ13" s="19">
        <v>6600</v>
      </c>
      <c r="AR13" s="19">
        <v>96160</v>
      </c>
      <c r="AS13" s="19">
        <v>246130</v>
      </c>
      <c r="AT13" s="19"/>
      <c r="AU13" s="19">
        <v>40010</v>
      </c>
      <c r="AV13" s="19"/>
      <c r="AW13" s="20">
        <f t="shared" si="0"/>
        <v>691593</v>
      </c>
      <c r="AX13" s="21">
        <f t="shared" si="1"/>
        <v>286140</v>
      </c>
      <c r="AY13" s="22">
        <f t="shared" si="2"/>
        <v>405453</v>
      </c>
      <c r="AZ13" s="23">
        <f t="shared" si="3"/>
        <v>0.58625954860734564</v>
      </c>
      <c r="BA13" s="24">
        <v>1220</v>
      </c>
      <c r="BB13" s="25">
        <f t="shared" si="4"/>
        <v>566.8795081967213</v>
      </c>
    </row>
    <row r="14" spans="1:54" x14ac:dyDescent="0.2">
      <c r="A14" s="18" t="s">
        <v>17</v>
      </c>
      <c r="B14" s="19">
        <v>20380</v>
      </c>
      <c r="C14" s="19"/>
      <c r="D14" s="19">
        <v>29890</v>
      </c>
      <c r="E14" s="19">
        <v>29570</v>
      </c>
      <c r="F14" s="19"/>
      <c r="G14" s="19">
        <v>72220</v>
      </c>
      <c r="H14" s="19"/>
      <c r="I14" s="19">
        <v>170</v>
      </c>
      <c r="J14" s="19"/>
      <c r="K14" s="19">
        <v>620</v>
      </c>
      <c r="L14" s="19"/>
      <c r="M14" s="19"/>
      <c r="N14" s="19"/>
      <c r="O14" s="19"/>
      <c r="P14" s="19"/>
      <c r="Q14" s="19"/>
      <c r="R14" s="19"/>
      <c r="S14" s="19"/>
      <c r="T14" s="19">
        <v>220</v>
      </c>
      <c r="U14" s="19"/>
      <c r="V14" s="19"/>
      <c r="W14" s="19"/>
      <c r="X14" s="19"/>
      <c r="Y14" s="19">
        <v>49640</v>
      </c>
      <c r="Z14" s="19"/>
      <c r="AA14" s="19">
        <v>51330</v>
      </c>
      <c r="AB14" s="19">
        <v>55210</v>
      </c>
      <c r="AC14" s="19">
        <v>7310</v>
      </c>
      <c r="AD14" s="19">
        <v>56</v>
      </c>
      <c r="AE14" s="19">
        <v>2570</v>
      </c>
      <c r="AF14" s="19">
        <v>50</v>
      </c>
      <c r="AG14" s="19">
        <v>450</v>
      </c>
      <c r="AH14" s="19">
        <v>1679</v>
      </c>
      <c r="AI14" s="19">
        <v>118</v>
      </c>
      <c r="AJ14" s="19">
        <v>71</v>
      </c>
      <c r="AK14" s="19">
        <v>5</v>
      </c>
      <c r="AL14" s="19">
        <v>2412</v>
      </c>
      <c r="AM14" s="19">
        <v>2690</v>
      </c>
      <c r="AN14" s="19">
        <v>6280</v>
      </c>
      <c r="AO14" s="19"/>
      <c r="AP14" s="19"/>
      <c r="AQ14" s="19">
        <v>14730</v>
      </c>
      <c r="AR14" s="19">
        <v>127430</v>
      </c>
      <c r="AS14" s="19">
        <v>134870</v>
      </c>
      <c r="AT14" s="19"/>
      <c r="AU14" s="19">
        <v>38960</v>
      </c>
      <c r="AV14" s="19">
        <v>980</v>
      </c>
      <c r="AW14" s="20">
        <f t="shared" si="0"/>
        <v>649911</v>
      </c>
      <c r="AX14" s="21">
        <f t="shared" si="1"/>
        <v>173830</v>
      </c>
      <c r="AY14" s="22">
        <f t="shared" si="2"/>
        <v>476081</v>
      </c>
      <c r="AZ14" s="23">
        <f t="shared" si="3"/>
        <v>0.7325326083109841</v>
      </c>
      <c r="BA14" s="24">
        <v>1378</v>
      </c>
      <c r="BB14" s="25">
        <f t="shared" si="4"/>
        <v>471.63352685050796</v>
      </c>
    </row>
    <row r="15" spans="1:54" x14ac:dyDescent="0.2">
      <c r="A15" s="18" t="s">
        <v>39</v>
      </c>
      <c r="B15" s="19"/>
      <c r="C15" s="19"/>
      <c r="D15" s="19">
        <v>12480</v>
      </c>
      <c r="E15" s="19">
        <v>4600</v>
      </c>
      <c r="F15" s="19"/>
      <c r="G15" s="19">
        <v>13280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>
        <v>11310</v>
      </c>
      <c r="AB15" s="19">
        <v>16090</v>
      </c>
      <c r="AC15" s="19">
        <v>90</v>
      </c>
      <c r="AD15" s="19"/>
      <c r="AE15" s="19"/>
      <c r="AF15" s="19"/>
      <c r="AG15" s="19"/>
      <c r="AH15" s="19"/>
      <c r="AI15" s="19">
        <v>39</v>
      </c>
      <c r="AJ15" s="19">
        <v>35</v>
      </c>
      <c r="AK15" s="19">
        <v>6</v>
      </c>
      <c r="AL15" s="19"/>
      <c r="AM15" s="19"/>
      <c r="AN15" s="19"/>
      <c r="AO15" s="19"/>
      <c r="AP15" s="19"/>
      <c r="AQ15" s="19">
        <v>2110</v>
      </c>
      <c r="AR15" s="19">
        <v>8330</v>
      </c>
      <c r="AS15" s="19">
        <v>29900</v>
      </c>
      <c r="AT15" s="19"/>
      <c r="AU15" s="19">
        <v>3420</v>
      </c>
      <c r="AV15" s="19"/>
      <c r="AW15" s="20">
        <f t="shared" si="0"/>
        <v>101690</v>
      </c>
      <c r="AX15" s="21">
        <f t="shared" si="1"/>
        <v>33320</v>
      </c>
      <c r="AY15" s="22">
        <f t="shared" si="2"/>
        <v>68370</v>
      </c>
      <c r="AZ15" s="23">
        <f t="shared" si="3"/>
        <v>0.67233749631232176</v>
      </c>
      <c r="BA15" s="24">
        <v>306</v>
      </c>
      <c r="BB15" s="25">
        <f t="shared" si="4"/>
        <v>332.32026143790847</v>
      </c>
    </row>
    <row r="16" spans="1:54" x14ac:dyDescent="0.2">
      <c r="A16" s="18" t="s">
        <v>34</v>
      </c>
      <c r="B16" s="19">
        <v>1740</v>
      </c>
      <c r="C16" s="19"/>
      <c r="D16" s="19">
        <v>27800</v>
      </c>
      <c r="E16" s="19"/>
      <c r="F16" s="19"/>
      <c r="G16" s="19">
        <v>49320</v>
      </c>
      <c r="H16" s="19"/>
      <c r="I16" s="19"/>
      <c r="J16" s="19"/>
      <c r="K16" s="19"/>
      <c r="L16" s="19"/>
      <c r="M16" s="19"/>
      <c r="N16" s="19">
        <v>15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>
        <v>35390</v>
      </c>
      <c r="AB16" s="19">
        <v>57940</v>
      </c>
      <c r="AC16" s="19">
        <v>2485</v>
      </c>
      <c r="AD16" s="19"/>
      <c r="AE16" s="19"/>
      <c r="AF16" s="19"/>
      <c r="AG16" s="19"/>
      <c r="AH16" s="19"/>
      <c r="AI16" s="19">
        <v>20</v>
      </c>
      <c r="AJ16" s="19"/>
      <c r="AK16" s="19"/>
      <c r="AL16" s="19"/>
      <c r="AM16" s="19"/>
      <c r="AN16" s="19"/>
      <c r="AO16" s="19"/>
      <c r="AP16" s="19"/>
      <c r="AQ16" s="19"/>
      <c r="AR16" s="19">
        <v>38430</v>
      </c>
      <c r="AS16" s="19">
        <v>78230</v>
      </c>
      <c r="AT16" s="19">
        <v>22320</v>
      </c>
      <c r="AU16" s="19">
        <v>9050</v>
      </c>
      <c r="AV16" s="19"/>
      <c r="AW16" s="20">
        <f t="shared" si="0"/>
        <v>322740</v>
      </c>
      <c r="AX16" s="21">
        <f t="shared" si="1"/>
        <v>87280</v>
      </c>
      <c r="AY16" s="22">
        <f t="shared" si="2"/>
        <v>235460</v>
      </c>
      <c r="AZ16" s="23">
        <f t="shared" si="3"/>
        <v>0.72956559459626946</v>
      </c>
      <c r="BA16" s="24">
        <v>584</v>
      </c>
      <c r="BB16" s="25">
        <f t="shared" si="4"/>
        <v>552.63698630136992</v>
      </c>
    </row>
    <row r="17" spans="1:54" x14ac:dyDescent="0.2">
      <c r="A17" s="18" t="s">
        <v>45</v>
      </c>
      <c r="B17" s="19"/>
      <c r="C17" s="19"/>
      <c r="D17" s="19">
        <v>62860</v>
      </c>
      <c r="E17" s="19">
        <v>28200</v>
      </c>
      <c r="F17" s="19"/>
      <c r="G17" s="19">
        <v>112510</v>
      </c>
      <c r="H17" s="19"/>
      <c r="I17" s="19">
        <v>120</v>
      </c>
      <c r="J17" s="19"/>
      <c r="K17" s="19">
        <v>1420</v>
      </c>
      <c r="L17" s="19"/>
      <c r="M17" s="19"/>
      <c r="N17" s="19">
        <v>731</v>
      </c>
      <c r="O17" s="19"/>
      <c r="P17" s="19"/>
      <c r="Q17" s="19"/>
      <c r="R17" s="19"/>
      <c r="S17" s="19"/>
      <c r="T17" s="19"/>
      <c r="U17" s="19"/>
      <c r="V17" s="19">
        <v>654</v>
      </c>
      <c r="W17" s="19"/>
      <c r="X17" s="19">
        <v>2750</v>
      </c>
      <c r="Y17" s="19">
        <v>35960</v>
      </c>
      <c r="Z17" s="19"/>
      <c r="AA17" s="19">
        <v>144930</v>
      </c>
      <c r="AB17" s="19">
        <v>141610</v>
      </c>
      <c r="AC17" s="19">
        <v>40175</v>
      </c>
      <c r="AD17" s="19">
        <v>460</v>
      </c>
      <c r="AE17" s="19">
        <v>3050</v>
      </c>
      <c r="AF17" s="19">
        <v>190</v>
      </c>
      <c r="AG17" s="19"/>
      <c r="AH17" s="19">
        <v>1140</v>
      </c>
      <c r="AI17" s="19">
        <v>181</v>
      </c>
      <c r="AJ17" s="19">
        <v>1308</v>
      </c>
      <c r="AK17" s="19">
        <v>60</v>
      </c>
      <c r="AL17" s="19">
        <v>2850</v>
      </c>
      <c r="AM17" s="19">
        <v>5360</v>
      </c>
      <c r="AN17" s="19">
        <v>5630</v>
      </c>
      <c r="AO17" s="19"/>
      <c r="AP17" s="19"/>
      <c r="AQ17" s="19">
        <v>13400</v>
      </c>
      <c r="AR17" s="19">
        <v>171810</v>
      </c>
      <c r="AS17" s="19">
        <v>257890</v>
      </c>
      <c r="AT17" s="19"/>
      <c r="AU17" s="19">
        <v>36220</v>
      </c>
      <c r="AV17" s="19"/>
      <c r="AW17" s="20">
        <f t="shared" si="0"/>
        <v>1071469</v>
      </c>
      <c r="AX17" s="21">
        <f t="shared" si="1"/>
        <v>294110</v>
      </c>
      <c r="AY17" s="22">
        <f t="shared" si="2"/>
        <v>777359</v>
      </c>
      <c r="AZ17" s="23">
        <f t="shared" si="3"/>
        <v>0.72550769084313216</v>
      </c>
      <c r="BA17" s="24">
        <v>1954</v>
      </c>
      <c r="BB17" s="25">
        <f t="shared" si="4"/>
        <v>548.34646878198566</v>
      </c>
    </row>
    <row r="18" spans="1:54" x14ac:dyDescent="0.2">
      <c r="A18" s="18" t="s">
        <v>53</v>
      </c>
      <c r="B18" s="19"/>
      <c r="C18" s="19"/>
      <c r="D18" s="19">
        <v>27570</v>
      </c>
      <c r="E18" s="19"/>
      <c r="F18" s="19"/>
      <c r="G18" s="19">
        <v>69620</v>
      </c>
      <c r="H18" s="19"/>
      <c r="I18" s="19"/>
      <c r="J18" s="19"/>
      <c r="K18" s="19">
        <v>420</v>
      </c>
      <c r="L18" s="19"/>
      <c r="M18" s="19"/>
      <c r="N18" s="19">
        <v>15</v>
      </c>
      <c r="O18" s="19"/>
      <c r="P18" s="19"/>
      <c r="Q18" s="19"/>
      <c r="R18" s="19">
        <v>1860</v>
      </c>
      <c r="S18" s="19"/>
      <c r="T18" s="19"/>
      <c r="U18" s="19"/>
      <c r="V18" s="19"/>
      <c r="W18" s="19"/>
      <c r="X18" s="19"/>
      <c r="Y18" s="19">
        <v>21340</v>
      </c>
      <c r="Z18" s="19"/>
      <c r="AA18" s="19">
        <v>48510</v>
      </c>
      <c r="AB18" s="19">
        <v>74450</v>
      </c>
      <c r="AC18" s="19">
        <v>3895</v>
      </c>
      <c r="AD18" s="19"/>
      <c r="AE18" s="19"/>
      <c r="AF18" s="19">
        <v>180</v>
      </c>
      <c r="AG18" s="19"/>
      <c r="AH18" s="19"/>
      <c r="AI18" s="19">
        <v>71</v>
      </c>
      <c r="AJ18" s="19">
        <v>76</v>
      </c>
      <c r="AK18" s="19">
        <v>6</v>
      </c>
      <c r="AL18" s="19"/>
      <c r="AM18" s="19"/>
      <c r="AN18" s="19">
        <v>260</v>
      </c>
      <c r="AO18" s="19"/>
      <c r="AP18" s="19"/>
      <c r="AQ18" s="19">
        <v>5570</v>
      </c>
      <c r="AR18" s="19">
        <v>138620</v>
      </c>
      <c r="AS18" s="19">
        <v>136320</v>
      </c>
      <c r="AT18" s="19">
        <v>7700</v>
      </c>
      <c r="AU18" s="19">
        <v>30090</v>
      </c>
      <c r="AV18" s="19"/>
      <c r="AW18" s="20">
        <f t="shared" si="0"/>
        <v>566573</v>
      </c>
      <c r="AX18" s="21">
        <f t="shared" si="1"/>
        <v>166410</v>
      </c>
      <c r="AY18" s="22">
        <f t="shared" si="2"/>
        <v>400163</v>
      </c>
      <c r="AZ18" s="23">
        <f t="shared" si="3"/>
        <v>0.70628674504432787</v>
      </c>
      <c r="BA18" s="24">
        <v>1329</v>
      </c>
      <c r="BB18" s="25">
        <f t="shared" si="4"/>
        <v>426.31527464258841</v>
      </c>
    </row>
    <row r="19" spans="1:54" x14ac:dyDescent="0.2">
      <c r="A19" s="18" t="s">
        <v>44</v>
      </c>
      <c r="B19" s="19">
        <v>15420</v>
      </c>
      <c r="C19" s="19"/>
      <c r="D19" s="19">
        <v>33320</v>
      </c>
      <c r="E19" s="19">
        <v>40900</v>
      </c>
      <c r="F19" s="19"/>
      <c r="G19" s="19">
        <v>75810</v>
      </c>
      <c r="H19" s="19"/>
      <c r="I19" s="19">
        <v>92</v>
      </c>
      <c r="J19" s="19"/>
      <c r="K19" s="19">
        <v>950</v>
      </c>
      <c r="L19" s="19"/>
      <c r="M19" s="19"/>
      <c r="N19" s="19"/>
      <c r="O19" s="19"/>
      <c r="P19" s="19"/>
      <c r="Q19" s="19"/>
      <c r="R19" s="19"/>
      <c r="S19" s="19"/>
      <c r="T19" s="19">
        <v>600</v>
      </c>
      <c r="U19" s="19"/>
      <c r="V19" s="19"/>
      <c r="W19" s="19"/>
      <c r="X19" s="19"/>
      <c r="Y19" s="19">
        <v>47340</v>
      </c>
      <c r="Z19" s="19"/>
      <c r="AA19" s="19">
        <v>58020</v>
      </c>
      <c r="AB19" s="19">
        <v>88270</v>
      </c>
      <c r="AC19" s="19">
        <v>5675</v>
      </c>
      <c r="AD19" s="19"/>
      <c r="AE19" s="19"/>
      <c r="AF19" s="19">
        <v>80</v>
      </c>
      <c r="AG19" s="19">
        <v>400</v>
      </c>
      <c r="AH19" s="19">
        <v>1651</v>
      </c>
      <c r="AI19" s="19">
        <v>291</v>
      </c>
      <c r="AJ19" s="19">
        <v>115</v>
      </c>
      <c r="AK19" s="19">
        <v>5</v>
      </c>
      <c r="AL19" s="19"/>
      <c r="AM19" s="19"/>
      <c r="AN19" s="19"/>
      <c r="AO19" s="19"/>
      <c r="AP19" s="19"/>
      <c r="AQ19" s="19">
        <v>14590</v>
      </c>
      <c r="AR19" s="19">
        <v>68630</v>
      </c>
      <c r="AS19" s="19">
        <v>146520</v>
      </c>
      <c r="AT19" s="19"/>
      <c r="AU19" s="19">
        <v>54210</v>
      </c>
      <c r="AV19" s="19">
        <v>4620</v>
      </c>
      <c r="AW19" s="20">
        <f t="shared" si="0"/>
        <v>657509</v>
      </c>
      <c r="AX19" s="21">
        <f t="shared" si="1"/>
        <v>200730</v>
      </c>
      <c r="AY19" s="22">
        <f t="shared" si="2"/>
        <v>456779</v>
      </c>
      <c r="AZ19" s="23">
        <f t="shared" si="3"/>
        <v>0.69471140318991831</v>
      </c>
      <c r="BA19" s="24">
        <v>1477</v>
      </c>
      <c r="BB19" s="25">
        <f t="shared" si="4"/>
        <v>445.16519972918076</v>
      </c>
    </row>
    <row r="20" spans="1:54" x14ac:dyDescent="0.2">
      <c r="A20" s="18" t="s">
        <v>12</v>
      </c>
      <c r="B20" s="19">
        <v>76670</v>
      </c>
      <c r="C20" s="19">
        <v>20940</v>
      </c>
      <c r="D20" s="19">
        <v>65240</v>
      </c>
      <c r="E20" s="19">
        <v>86480</v>
      </c>
      <c r="F20" s="19"/>
      <c r="G20" s="19">
        <v>133990</v>
      </c>
      <c r="H20" s="19"/>
      <c r="I20" s="19"/>
      <c r="J20" s="19"/>
      <c r="K20" s="19"/>
      <c r="L20" s="19"/>
      <c r="M20" s="19"/>
      <c r="N20" s="19">
        <v>163</v>
      </c>
      <c r="O20" s="19"/>
      <c r="P20" s="19"/>
      <c r="Q20" s="19"/>
      <c r="R20" s="19"/>
      <c r="S20" s="19"/>
      <c r="T20" s="19">
        <v>160</v>
      </c>
      <c r="U20" s="19"/>
      <c r="V20" s="19"/>
      <c r="W20" s="19"/>
      <c r="X20" s="19"/>
      <c r="Y20" s="19">
        <v>63520</v>
      </c>
      <c r="Z20" s="19">
        <v>420</v>
      </c>
      <c r="AA20" s="19">
        <v>52130</v>
      </c>
      <c r="AB20" s="19">
        <v>199690</v>
      </c>
      <c r="AC20" s="19">
        <v>9670</v>
      </c>
      <c r="AD20" s="19">
        <v>101</v>
      </c>
      <c r="AE20" s="19">
        <v>5120</v>
      </c>
      <c r="AF20" s="19">
        <v>700</v>
      </c>
      <c r="AG20" s="19">
        <v>500</v>
      </c>
      <c r="AH20" s="19">
        <v>4100</v>
      </c>
      <c r="AI20" s="19">
        <v>273</v>
      </c>
      <c r="AJ20" s="19"/>
      <c r="AK20" s="19"/>
      <c r="AL20" s="19">
        <v>3705</v>
      </c>
      <c r="AM20" s="19">
        <v>12010</v>
      </c>
      <c r="AN20" s="19">
        <v>4240</v>
      </c>
      <c r="AO20" s="19"/>
      <c r="AP20" s="19"/>
      <c r="AQ20" s="19">
        <v>38460</v>
      </c>
      <c r="AR20" s="19">
        <v>398720</v>
      </c>
      <c r="AS20" s="19">
        <v>201890</v>
      </c>
      <c r="AT20" s="19">
        <v>2780</v>
      </c>
      <c r="AU20" s="19">
        <v>90610</v>
      </c>
      <c r="AV20" s="19">
        <v>820</v>
      </c>
      <c r="AW20" s="20">
        <f t="shared" si="0"/>
        <v>1473102</v>
      </c>
      <c r="AX20" s="21">
        <f t="shared" si="1"/>
        <v>292500</v>
      </c>
      <c r="AY20" s="22">
        <f t="shared" si="2"/>
        <v>1180602</v>
      </c>
      <c r="AZ20" s="23">
        <f t="shared" si="3"/>
        <v>0.8014394115275113</v>
      </c>
      <c r="BA20" s="24">
        <v>2710</v>
      </c>
      <c r="BB20" s="25">
        <f t="shared" si="4"/>
        <v>543.58007380073798</v>
      </c>
    </row>
    <row r="21" spans="1:54" x14ac:dyDescent="0.2">
      <c r="A21" s="18" t="s">
        <v>59</v>
      </c>
      <c r="B21" s="19">
        <v>5900</v>
      </c>
      <c r="C21" s="19">
        <v>1560</v>
      </c>
      <c r="D21" s="19">
        <v>30020</v>
      </c>
      <c r="E21" s="19">
        <v>17920</v>
      </c>
      <c r="F21" s="19"/>
      <c r="G21" s="19">
        <v>59390</v>
      </c>
      <c r="H21" s="19"/>
      <c r="I21" s="19">
        <v>163</v>
      </c>
      <c r="J21" s="19"/>
      <c r="K21" s="19">
        <v>700</v>
      </c>
      <c r="L21" s="19">
        <v>60</v>
      </c>
      <c r="M21" s="19"/>
      <c r="N21" s="19">
        <v>42</v>
      </c>
      <c r="O21" s="19"/>
      <c r="P21" s="19"/>
      <c r="Q21" s="19"/>
      <c r="R21" s="19"/>
      <c r="S21" s="19"/>
      <c r="T21" s="19"/>
      <c r="U21" s="19">
        <v>16970</v>
      </c>
      <c r="V21" s="19"/>
      <c r="W21" s="19"/>
      <c r="X21" s="19"/>
      <c r="Y21" s="19">
        <v>26780</v>
      </c>
      <c r="Z21" s="19"/>
      <c r="AA21" s="19">
        <v>48170</v>
      </c>
      <c r="AB21" s="19">
        <v>81860</v>
      </c>
      <c r="AC21" s="19">
        <v>6220</v>
      </c>
      <c r="AD21" s="19">
        <v>120</v>
      </c>
      <c r="AE21" s="19">
        <v>1490</v>
      </c>
      <c r="AF21" s="19">
        <f>360+200</f>
        <v>560</v>
      </c>
      <c r="AG21" s="19">
        <v>500</v>
      </c>
      <c r="AH21" s="19">
        <v>614</v>
      </c>
      <c r="AI21" s="19">
        <v>200</v>
      </c>
      <c r="AJ21" s="19">
        <v>726</v>
      </c>
      <c r="AK21" s="19">
        <v>8</v>
      </c>
      <c r="AL21" s="19">
        <v>1219</v>
      </c>
      <c r="AM21" s="19">
        <v>870</v>
      </c>
      <c r="AN21" s="19">
        <v>1550</v>
      </c>
      <c r="AO21" s="19"/>
      <c r="AP21" s="19"/>
      <c r="AQ21" s="19"/>
      <c r="AR21" s="19">
        <v>81510</v>
      </c>
      <c r="AS21" s="19">
        <v>114380</v>
      </c>
      <c r="AT21" s="19"/>
      <c r="AU21" s="19">
        <v>34450</v>
      </c>
      <c r="AV21" s="19"/>
      <c r="AW21" s="20">
        <f t="shared" si="0"/>
        <v>533952</v>
      </c>
      <c r="AX21" s="21">
        <f t="shared" si="1"/>
        <v>148830</v>
      </c>
      <c r="AY21" s="22">
        <f t="shared" si="2"/>
        <v>385122</v>
      </c>
      <c r="AZ21" s="23">
        <f t="shared" si="3"/>
        <v>0.72126708018698305</v>
      </c>
      <c r="BA21" s="24">
        <v>1169</v>
      </c>
      <c r="BB21" s="25">
        <f t="shared" si="4"/>
        <v>456.75962360992298</v>
      </c>
    </row>
    <row r="22" spans="1:54" x14ac:dyDescent="0.2">
      <c r="A22" s="18" t="s">
        <v>63</v>
      </c>
      <c r="B22" s="19">
        <v>23770</v>
      </c>
      <c r="C22" s="19"/>
      <c r="D22" s="19">
        <v>54660</v>
      </c>
      <c r="E22" s="19"/>
      <c r="F22" s="19"/>
      <c r="G22" s="19">
        <v>82370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>
        <v>95390</v>
      </c>
      <c r="AB22" s="19">
        <v>96540</v>
      </c>
      <c r="AC22" s="19">
        <v>6235</v>
      </c>
      <c r="AD22" s="19"/>
      <c r="AE22" s="19"/>
      <c r="AF22" s="19"/>
      <c r="AG22" s="19"/>
      <c r="AH22" s="19"/>
      <c r="AI22" s="19">
        <v>171</v>
      </c>
      <c r="AJ22" s="19">
        <v>89</v>
      </c>
      <c r="AK22" s="19">
        <v>14</v>
      </c>
      <c r="AL22" s="19"/>
      <c r="AM22" s="19"/>
      <c r="AN22" s="19"/>
      <c r="AO22" s="19"/>
      <c r="AP22" s="19"/>
      <c r="AQ22" s="19"/>
      <c r="AR22" s="19">
        <v>243090</v>
      </c>
      <c r="AS22" s="19">
        <v>205670</v>
      </c>
      <c r="AT22" s="19"/>
      <c r="AU22" s="19">
        <v>18490</v>
      </c>
      <c r="AV22" s="19"/>
      <c r="AW22" s="20">
        <f t="shared" si="0"/>
        <v>826489</v>
      </c>
      <c r="AX22" s="21">
        <f t="shared" si="1"/>
        <v>224160</v>
      </c>
      <c r="AY22" s="22">
        <f t="shared" si="2"/>
        <v>602329</v>
      </c>
      <c r="AZ22" s="23">
        <f t="shared" si="3"/>
        <v>0.72878041934012427</v>
      </c>
      <c r="BA22" s="24">
        <v>1719</v>
      </c>
      <c r="BB22" s="25">
        <f t="shared" si="4"/>
        <v>480.79639325189061</v>
      </c>
    </row>
    <row r="23" spans="1:54" x14ac:dyDescent="0.2">
      <c r="A23" s="18" t="s">
        <v>24</v>
      </c>
      <c r="B23" s="19">
        <v>18390</v>
      </c>
      <c r="C23" s="19"/>
      <c r="D23" s="19">
        <v>57070</v>
      </c>
      <c r="E23" s="19">
        <v>24190</v>
      </c>
      <c r="F23" s="19"/>
      <c r="G23" s="19">
        <v>82220</v>
      </c>
      <c r="H23" s="19"/>
      <c r="I23" s="19"/>
      <c r="J23" s="19"/>
      <c r="K23" s="19">
        <v>2700</v>
      </c>
      <c r="L23" s="19"/>
      <c r="M23" s="19"/>
      <c r="N23" s="19">
        <v>68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>
        <v>16360</v>
      </c>
      <c r="Z23" s="19">
        <v>100</v>
      </c>
      <c r="AA23" s="19">
        <v>63680</v>
      </c>
      <c r="AB23" s="19">
        <v>170320</v>
      </c>
      <c r="AC23" s="19">
        <v>11110</v>
      </c>
      <c r="AD23" s="19"/>
      <c r="AE23" s="19">
        <v>1260</v>
      </c>
      <c r="AF23" s="19">
        <v>180</v>
      </c>
      <c r="AG23" s="19">
        <v>300</v>
      </c>
      <c r="AH23" s="19">
        <v>1327</v>
      </c>
      <c r="AI23" s="19">
        <v>178</v>
      </c>
      <c r="AJ23" s="19">
        <v>211</v>
      </c>
      <c r="AK23" s="19"/>
      <c r="AL23" s="19">
        <v>2580</v>
      </c>
      <c r="AM23" s="19">
        <v>5300</v>
      </c>
      <c r="AN23" s="19">
        <v>2560</v>
      </c>
      <c r="AO23" s="19"/>
      <c r="AP23" s="19">
        <v>2670</v>
      </c>
      <c r="AQ23" s="19">
        <v>12500</v>
      </c>
      <c r="AR23" s="19">
        <v>238430</v>
      </c>
      <c r="AS23" s="19">
        <v>80560</v>
      </c>
      <c r="AT23" s="19">
        <v>25380</v>
      </c>
      <c r="AU23" s="19">
        <v>52860</v>
      </c>
      <c r="AV23" s="19"/>
      <c r="AW23" s="20">
        <f t="shared" si="0"/>
        <v>872504</v>
      </c>
      <c r="AX23" s="21">
        <f t="shared" si="1"/>
        <v>133420</v>
      </c>
      <c r="AY23" s="22">
        <f t="shared" si="2"/>
        <v>739084</v>
      </c>
      <c r="AZ23" s="23">
        <f t="shared" si="3"/>
        <v>0.84708379560437541</v>
      </c>
      <c r="BA23" s="24">
        <v>2070</v>
      </c>
      <c r="BB23" s="25">
        <f t="shared" si="4"/>
        <v>421.49951690821257</v>
      </c>
    </row>
    <row r="24" spans="1:54" x14ac:dyDescent="0.2">
      <c r="A24" s="18" t="s">
        <v>48</v>
      </c>
      <c r="B24" s="19">
        <v>15040</v>
      </c>
      <c r="C24" s="19"/>
      <c r="D24" s="19">
        <v>20000</v>
      </c>
      <c r="E24" s="19"/>
      <c r="F24" s="19"/>
      <c r="G24" s="19">
        <v>47590</v>
      </c>
      <c r="H24" s="19"/>
      <c r="I24" s="19"/>
      <c r="J24" s="19"/>
      <c r="K24" s="19">
        <v>450</v>
      </c>
      <c r="L24" s="19"/>
      <c r="M24" s="19"/>
      <c r="N24" s="19"/>
      <c r="O24" s="19"/>
      <c r="P24" s="19">
        <v>40</v>
      </c>
      <c r="Q24" s="19"/>
      <c r="R24" s="19"/>
      <c r="S24" s="19"/>
      <c r="T24" s="19"/>
      <c r="U24" s="19"/>
      <c r="V24" s="19">
        <v>101</v>
      </c>
      <c r="W24" s="19"/>
      <c r="X24" s="19"/>
      <c r="Y24" s="19">
        <v>13200</v>
      </c>
      <c r="Z24" s="19"/>
      <c r="AA24" s="19">
        <v>25660</v>
      </c>
      <c r="AB24" s="19">
        <v>61430</v>
      </c>
      <c r="AC24" s="19">
        <v>3850</v>
      </c>
      <c r="AD24" s="19"/>
      <c r="AE24" s="19">
        <v>840</v>
      </c>
      <c r="AF24" s="19">
        <v>125</v>
      </c>
      <c r="AG24" s="19">
        <v>300</v>
      </c>
      <c r="AH24" s="19">
        <v>1042</v>
      </c>
      <c r="AI24" s="19">
        <v>35</v>
      </c>
      <c r="AJ24" s="19">
        <v>72</v>
      </c>
      <c r="AK24" s="19"/>
      <c r="AL24" s="19">
        <v>1140</v>
      </c>
      <c r="AM24" s="19">
        <v>4180</v>
      </c>
      <c r="AN24" s="19">
        <v>1580</v>
      </c>
      <c r="AO24" s="19">
        <v>18780</v>
      </c>
      <c r="AP24" s="19">
        <v>970</v>
      </c>
      <c r="AQ24" s="19">
        <v>8760</v>
      </c>
      <c r="AR24" s="19">
        <v>142960</v>
      </c>
      <c r="AS24" s="19">
        <v>72460</v>
      </c>
      <c r="AT24" s="19"/>
      <c r="AU24" s="19">
        <v>20080</v>
      </c>
      <c r="AV24" s="19"/>
      <c r="AW24" s="20">
        <f t="shared" si="0"/>
        <v>460685</v>
      </c>
      <c r="AX24" s="21">
        <f t="shared" si="1"/>
        <v>92540</v>
      </c>
      <c r="AY24" s="22">
        <f t="shared" si="2"/>
        <v>368145</v>
      </c>
      <c r="AZ24" s="23">
        <f t="shared" si="3"/>
        <v>0.79912521571138628</v>
      </c>
      <c r="BA24" s="24">
        <v>901</v>
      </c>
      <c r="BB24" s="25">
        <f t="shared" si="4"/>
        <v>511.30410654827966</v>
      </c>
    </row>
    <row r="25" spans="1:54" x14ac:dyDescent="0.2">
      <c r="A25" s="18" t="s">
        <v>42</v>
      </c>
      <c r="B25" s="19">
        <v>14990</v>
      </c>
      <c r="C25" s="19"/>
      <c r="D25" s="19">
        <v>24830</v>
      </c>
      <c r="E25" s="19">
        <v>30200</v>
      </c>
      <c r="F25" s="19"/>
      <c r="G25" s="19">
        <v>39030</v>
      </c>
      <c r="H25" s="19"/>
      <c r="I25" s="19">
        <v>72</v>
      </c>
      <c r="J25" s="19"/>
      <c r="K25" s="19">
        <v>1210</v>
      </c>
      <c r="L25" s="19"/>
      <c r="M25" s="19"/>
      <c r="N25" s="19"/>
      <c r="O25" s="19"/>
      <c r="P25" s="19"/>
      <c r="Q25" s="19">
        <v>260</v>
      </c>
      <c r="R25" s="19"/>
      <c r="S25" s="19"/>
      <c r="T25" s="19"/>
      <c r="U25" s="19"/>
      <c r="V25" s="19"/>
      <c r="W25" s="19"/>
      <c r="X25" s="19"/>
      <c r="Y25" s="19">
        <v>28620</v>
      </c>
      <c r="Z25" s="19"/>
      <c r="AA25" s="19">
        <v>21870</v>
      </c>
      <c r="AB25" s="19">
        <v>52540</v>
      </c>
      <c r="AC25" s="19">
        <v>7390</v>
      </c>
      <c r="AD25" s="19">
        <v>80</v>
      </c>
      <c r="AE25" s="19">
        <v>1540</v>
      </c>
      <c r="AF25" s="19"/>
      <c r="AG25" s="19">
        <v>250</v>
      </c>
      <c r="AH25" s="19">
        <v>1920</v>
      </c>
      <c r="AI25" s="19">
        <v>98</v>
      </c>
      <c r="AJ25" s="19">
        <v>109</v>
      </c>
      <c r="AK25" s="19">
        <v>8</v>
      </c>
      <c r="AL25" s="19">
        <v>2060</v>
      </c>
      <c r="AM25" s="19">
        <v>4210</v>
      </c>
      <c r="AN25" s="19">
        <v>3600</v>
      </c>
      <c r="AO25" s="19"/>
      <c r="AP25" s="19"/>
      <c r="AQ25" s="19">
        <v>11730</v>
      </c>
      <c r="AR25" s="19">
        <v>44990</v>
      </c>
      <c r="AS25" s="19">
        <v>72685</v>
      </c>
      <c r="AT25" s="19"/>
      <c r="AU25" s="19">
        <v>46060</v>
      </c>
      <c r="AV25" s="19"/>
      <c r="AW25" s="20">
        <f t="shared" si="0"/>
        <v>410352</v>
      </c>
      <c r="AX25" s="21">
        <f t="shared" si="1"/>
        <v>118745</v>
      </c>
      <c r="AY25" s="22">
        <f t="shared" si="2"/>
        <v>291607</v>
      </c>
      <c r="AZ25" s="23">
        <f t="shared" si="3"/>
        <v>0.7106264865286388</v>
      </c>
      <c r="BA25" s="24">
        <v>945</v>
      </c>
      <c r="BB25" s="25">
        <f t="shared" si="4"/>
        <v>434.23492063492063</v>
      </c>
    </row>
    <row r="26" spans="1:54" x14ac:dyDescent="0.2">
      <c r="A26" s="18" t="s">
        <v>6</v>
      </c>
      <c r="B26" s="19">
        <v>68640</v>
      </c>
      <c r="C26" s="19"/>
      <c r="D26" s="19">
        <v>63760</v>
      </c>
      <c r="E26" s="19">
        <v>63360</v>
      </c>
      <c r="F26" s="19"/>
      <c r="G26" s="19">
        <v>139950</v>
      </c>
      <c r="H26" s="19"/>
      <c r="I26" s="19"/>
      <c r="J26" s="19"/>
      <c r="K26" s="19"/>
      <c r="L26" s="19"/>
      <c r="M26" s="19"/>
      <c r="N26" s="19">
        <v>130</v>
      </c>
      <c r="O26" s="19"/>
      <c r="P26" s="19"/>
      <c r="Q26" s="19"/>
      <c r="R26" s="19"/>
      <c r="S26" s="19"/>
      <c r="T26" s="19">
        <v>80</v>
      </c>
      <c r="U26" s="19"/>
      <c r="V26" s="19"/>
      <c r="W26" s="19"/>
      <c r="X26" s="19"/>
      <c r="Y26" s="19">
        <v>38740</v>
      </c>
      <c r="Z26" s="19"/>
      <c r="AA26" s="19">
        <v>99880</v>
      </c>
      <c r="AB26" s="19">
        <v>151390</v>
      </c>
      <c r="AC26" s="19">
        <v>9565</v>
      </c>
      <c r="AD26" s="19">
        <v>293</v>
      </c>
      <c r="AE26" s="19">
        <v>7560</v>
      </c>
      <c r="AF26" s="19">
        <v>150</v>
      </c>
      <c r="AG26" s="19">
        <v>400</v>
      </c>
      <c r="AH26" s="19">
        <v>1850</v>
      </c>
      <c r="AI26" s="19">
        <v>10</v>
      </c>
      <c r="AJ26" s="19">
        <v>127</v>
      </c>
      <c r="AK26" s="19"/>
      <c r="AL26" s="19">
        <v>4810</v>
      </c>
      <c r="AM26" s="19">
        <v>15290</v>
      </c>
      <c r="AN26" s="19">
        <v>4760</v>
      </c>
      <c r="AO26" s="19"/>
      <c r="AP26" s="19"/>
      <c r="AQ26" s="19">
        <v>22520</v>
      </c>
      <c r="AR26" s="19">
        <v>264380</v>
      </c>
      <c r="AS26" s="19">
        <v>339010</v>
      </c>
      <c r="AT26" s="19"/>
      <c r="AU26" s="19">
        <v>165960</v>
      </c>
      <c r="AV26" s="19">
        <v>1260</v>
      </c>
      <c r="AW26" s="20">
        <f t="shared" si="0"/>
        <v>1463875</v>
      </c>
      <c r="AX26" s="21">
        <f t="shared" si="1"/>
        <v>504970</v>
      </c>
      <c r="AY26" s="22">
        <f t="shared" si="2"/>
        <v>958905</v>
      </c>
      <c r="AZ26" s="23">
        <f t="shared" si="3"/>
        <v>0.65504568354538473</v>
      </c>
      <c r="BA26" s="24">
        <v>2880</v>
      </c>
      <c r="BB26" s="25">
        <f t="shared" si="4"/>
        <v>508.28993055555554</v>
      </c>
    </row>
    <row r="27" spans="1:54" x14ac:dyDescent="0.2">
      <c r="A27" s="18" t="s">
        <v>50</v>
      </c>
      <c r="B27" s="19">
        <v>9690</v>
      </c>
      <c r="C27" s="19"/>
      <c r="D27" s="19">
        <v>37480</v>
      </c>
      <c r="E27" s="19">
        <v>30610</v>
      </c>
      <c r="F27" s="19"/>
      <c r="G27" s="19">
        <v>68550</v>
      </c>
      <c r="H27" s="19"/>
      <c r="I27" s="19"/>
      <c r="J27" s="19"/>
      <c r="K27" s="19">
        <v>1240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>
        <v>64700</v>
      </c>
      <c r="Z27" s="19"/>
      <c r="AA27" s="19">
        <v>48340</v>
      </c>
      <c r="AB27" s="19">
        <v>65250</v>
      </c>
      <c r="AC27" s="19">
        <v>3795</v>
      </c>
      <c r="AD27" s="19"/>
      <c r="AE27" s="19">
        <v>550</v>
      </c>
      <c r="AF27" s="19">
        <v>120</v>
      </c>
      <c r="AG27" s="19"/>
      <c r="AH27" s="19">
        <v>610</v>
      </c>
      <c r="AI27" s="19">
        <v>118</v>
      </c>
      <c r="AJ27" s="19">
        <v>103</v>
      </c>
      <c r="AK27" s="19">
        <v>25</v>
      </c>
      <c r="AL27" s="19">
        <v>1800</v>
      </c>
      <c r="AM27" s="19">
        <v>400</v>
      </c>
      <c r="AN27" s="19"/>
      <c r="AO27" s="19"/>
      <c r="AP27" s="19"/>
      <c r="AQ27" s="19">
        <v>14010</v>
      </c>
      <c r="AR27" s="19">
        <v>82210</v>
      </c>
      <c r="AS27" s="19">
        <v>140810</v>
      </c>
      <c r="AT27" s="19">
        <v>6280</v>
      </c>
      <c r="AU27" s="19">
        <v>53390</v>
      </c>
      <c r="AV27" s="19"/>
      <c r="AW27" s="20">
        <f t="shared" si="0"/>
        <v>630081</v>
      </c>
      <c r="AX27" s="21">
        <f t="shared" si="1"/>
        <v>194200</v>
      </c>
      <c r="AY27" s="22">
        <f t="shared" si="2"/>
        <v>435881</v>
      </c>
      <c r="AZ27" s="23">
        <f t="shared" si="3"/>
        <v>0.69178565930412117</v>
      </c>
      <c r="BA27" s="24">
        <v>1407</v>
      </c>
      <c r="BB27" s="25">
        <f t="shared" si="4"/>
        <v>447.81876332622602</v>
      </c>
    </row>
    <row r="28" spans="1:54" x14ac:dyDescent="0.2">
      <c r="A28" s="18" t="s">
        <v>9</v>
      </c>
      <c r="B28" s="19">
        <v>92805</v>
      </c>
      <c r="C28" s="19"/>
      <c r="D28" s="19">
        <v>85220</v>
      </c>
      <c r="E28" s="19">
        <v>59440</v>
      </c>
      <c r="F28" s="19"/>
      <c r="G28" s="19">
        <v>167560</v>
      </c>
      <c r="H28" s="19"/>
      <c r="I28" s="19">
        <v>100</v>
      </c>
      <c r="J28" s="19"/>
      <c r="K28" s="19">
        <v>1970</v>
      </c>
      <c r="L28" s="19"/>
      <c r="M28" s="19"/>
      <c r="N28" s="19">
        <v>275</v>
      </c>
      <c r="O28" s="19"/>
      <c r="P28" s="19"/>
      <c r="Q28" s="19"/>
      <c r="R28" s="19"/>
      <c r="S28" s="19"/>
      <c r="T28" s="19">
        <v>268</v>
      </c>
      <c r="U28" s="19"/>
      <c r="V28" s="19"/>
      <c r="W28" s="19"/>
      <c r="X28" s="19"/>
      <c r="Y28" s="19">
        <v>81160</v>
      </c>
      <c r="Z28" s="19">
        <v>130</v>
      </c>
      <c r="AA28" s="19">
        <v>64065</v>
      </c>
      <c r="AB28" s="19">
        <v>211460</v>
      </c>
      <c r="AC28" s="19">
        <v>5310</v>
      </c>
      <c r="AD28" s="19">
        <v>139</v>
      </c>
      <c r="AE28" s="19">
        <v>3450</v>
      </c>
      <c r="AF28" s="19">
        <v>260</v>
      </c>
      <c r="AG28" s="19">
        <v>370</v>
      </c>
      <c r="AH28" s="19">
        <v>2875</v>
      </c>
      <c r="AI28" s="19">
        <v>289</v>
      </c>
      <c r="AJ28" s="19">
        <v>304</v>
      </c>
      <c r="AK28" s="19">
        <v>30</v>
      </c>
      <c r="AL28" s="19">
        <v>2165</v>
      </c>
      <c r="AM28" s="19">
        <v>6850</v>
      </c>
      <c r="AN28" s="19">
        <v>6320</v>
      </c>
      <c r="AO28" s="19"/>
      <c r="AP28" s="19">
        <v>1470</v>
      </c>
      <c r="AQ28" s="19">
        <v>25850</v>
      </c>
      <c r="AR28" s="19">
        <v>264910</v>
      </c>
      <c r="AS28" s="19">
        <v>335650</v>
      </c>
      <c r="AT28" s="19">
        <v>8400</v>
      </c>
      <c r="AU28" s="19">
        <v>80690</v>
      </c>
      <c r="AV28" s="19">
        <v>1940</v>
      </c>
      <c r="AW28" s="20">
        <f t="shared" si="0"/>
        <v>1511725</v>
      </c>
      <c r="AX28" s="21">
        <f t="shared" si="1"/>
        <v>416340</v>
      </c>
      <c r="AY28" s="22">
        <f t="shared" si="2"/>
        <v>1095385</v>
      </c>
      <c r="AZ28" s="23">
        <f t="shared" si="3"/>
        <v>0.72459276654153371</v>
      </c>
      <c r="BA28" s="24">
        <v>3385</v>
      </c>
      <c r="BB28" s="25">
        <f t="shared" si="4"/>
        <v>446.59527326440178</v>
      </c>
    </row>
    <row r="29" spans="1:54" x14ac:dyDescent="0.2">
      <c r="A29" s="18" t="s">
        <v>35</v>
      </c>
      <c r="B29" s="19">
        <v>6890</v>
      </c>
      <c r="C29" s="19"/>
      <c r="D29" s="19">
        <v>19880</v>
      </c>
      <c r="E29" s="19">
        <v>18680</v>
      </c>
      <c r="F29" s="19"/>
      <c r="G29" s="19">
        <v>35380</v>
      </c>
      <c r="H29" s="19"/>
      <c r="I29" s="19"/>
      <c r="J29" s="19"/>
      <c r="K29" s="19">
        <v>300</v>
      </c>
      <c r="L29" s="19"/>
      <c r="M29" s="19"/>
      <c r="N29" s="19">
        <v>26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>
        <v>12620</v>
      </c>
      <c r="Z29" s="19"/>
      <c r="AA29" s="19">
        <v>26110</v>
      </c>
      <c r="AB29" s="19">
        <v>40180</v>
      </c>
      <c r="AC29" s="19">
        <v>3215</v>
      </c>
      <c r="AD29" s="19"/>
      <c r="AE29" s="19">
        <v>1300</v>
      </c>
      <c r="AF29" s="19">
        <v>150</v>
      </c>
      <c r="AG29" s="19">
        <v>250</v>
      </c>
      <c r="AH29" s="19"/>
      <c r="AI29" s="19">
        <v>45</v>
      </c>
      <c r="AJ29" s="19">
        <v>81</v>
      </c>
      <c r="AK29" s="19">
        <v>3</v>
      </c>
      <c r="AL29" s="19">
        <v>626</v>
      </c>
      <c r="AM29" s="19"/>
      <c r="AN29" s="19"/>
      <c r="AO29" s="19"/>
      <c r="AP29" s="19"/>
      <c r="AQ29" s="19">
        <v>9630</v>
      </c>
      <c r="AR29" s="19">
        <v>23320</v>
      </c>
      <c r="AS29" s="19">
        <v>77030</v>
      </c>
      <c r="AT29" s="19">
        <v>21960</v>
      </c>
      <c r="AU29" s="19">
        <v>24090</v>
      </c>
      <c r="AV29" s="19"/>
      <c r="AW29" s="20">
        <f t="shared" si="0"/>
        <v>321766</v>
      </c>
      <c r="AX29" s="21">
        <f t="shared" si="1"/>
        <v>101120</v>
      </c>
      <c r="AY29" s="22">
        <f t="shared" si="2"/>
        <v>220646</v>
      </c>
      <c r="AZ29" s="23">
        <f t="shared" si="3"/>
        <v>0.68573435353642087</v>
      </c>
      <c r="BA29" s="24">
        <v>632</v>
      </c>
      <c r="BB29" s="25">
        <f t="shared" si="4"/>
        <v>509.12341772151899</v>
      </c>
    </row>
    <row r="30" spans="1:54" x14ac:dyDescent="0.2">
      <c r="A30" s="18" t="s">
        <v>4</v>
      </c>
      <c r="B30" s="19">
        <v>176345</v>
      </c>
      <c r="C30" s="19">
        <v>25660</v>
      </c>
      <c r="D30" s="19">
        <v>88720</v>
      </c>
      <c r="E30" s="19">
        <v>65360</v>
      </c>
      <c r="F30" s="19"/>
      <c r="G30" s="19">
        <v>177590</v>
      </c>
      <c r="H30" s="19"/>
      <c r="I30" s="19"/>
      <c r="J30" s="19"/>
      <c r="K30" s="19">
        <v>1340</v>
      </c>
      <c r="L30" s="19"/>
      <c r="M30" s="19"/>
      <c r="N30" s="19">
        <v>381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>
        <v>67060</v>
      </c>
      <c r="Z30" s="19">
        <v>290</v>
      </c>
      <c r="AA30" s="19">
        <v>88605</v>
      </c>
      <c r="AB30" s="19">
        <v>340160</v>
      </c>
      <c r="AC30" s="19">
        <v>34300</v>
      </c>
      <c r="AD30" s="19">
        <v>170</v>
      </c>
      <c r="AE30" s="19">
        <v>4930</v>
      </c>
      <c r="AF30" s="19">
        <v>410</v>
      </c>
      <c r="AG30" s="19">
        <v>500</v>
      </c>
      <c r="AH30" s="19">
        <v>1892</v>
      </c>
      <c r="AI30" s="19">
        <v>561</v>
      </c>
      <c r="AJ30" s="19">
        <v>482</v>
      </c>
      <c r="AK30" s="19">
        <v>61</v>
      </c>
      <c r="AL30" s="19">
        <v>3310</v>
      </c>
      <c r="AM30" s="19">
        <v>6710</v>
      </c>
      <c r="AN30" s="19">
        <v>9960</v>
      </c>
      <c r="AO30" s="19"/>
      <c r="AP30" s="19">
        <v>1180</v>
      </c>
      <c r="AQ30" s="19">
        <v>19250</v>
      </c>
      <c r="AR30" s="19">
        <v>386980</v>
      </c>
      <c r="AS30" s="19">
        <v>356950</v>
      </c>
      <c r="AT30" s="19">
        <v>63040</v>
      </c>
      <c r="AU30" s="19">
        <v>48970</v>
      </c>
      <c r="AV30" s="19"/>
      <c r="AW30" s="20">
        <f t="shared" si="0"/>
        <v>1971167</v>
      </c>
      <c r="AX30" s="21">
        <f t="shared" si="1"/>
        <v>405920</v>
      </c>
      <c r="AY30" s="22">
        <f t="shared" si="2"/>
        <v>1565247</v>
      </c>
      <c r="AZ30" s="23">
        <f t="shared" si="3"/>
        <v>0.79407122785639173</v>
      </c>
      <c r="BA30" s="24">
        <v>3402</v>
      </c>
      <c r="BB30" s="25">
        <f t="shared" si="4"/>
        <v>579.41416813639034</v>
      </c>
    </row>
    <row r="31" spans="1:54" x14ac:dyDescent="0.2">
      <c r="A31" s="18" t="s">
        <v>30</v>
      </c>
      <c r="B31" s="19">
        <v>6600</v>
      </c>
      <c r="C31" s="19"/>
      <c r="D31" s="19">
        <v>42330</v>
      </c>
      <c r="E31" s="19">
        <v>16340</v>
      </c>
      <c r="F31" s="19"/>
      <c r="G31" s="19">
        <v>67110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>
        <v>200</v>
      </c>
      <c r="U31" s="19"/>
      <c r="V31" s="19"/>
      <c r="W31" s="19"/>
      <c r="X31" s="19"/>
      <c r="Y31" s="19">
        <v>19160</v>
      </c>
      <c r="Z31" s="19"/>
      <c r="AA31" s="19">
        <v>48880</v>
      </c>
      <c r="AB31" s="19">
        <v>66100</v>
      </c>
      <c r="AC31" s="19">
        <v>8560</v>
      </c>
      <c r="AD31" s="19"/>
      <c r="AE31" s="19"/>
      <c r="AF31" s="19"/>
      <c r="AG31" s="19">
        <v>350</v>
      </c>
      <c r="AH31" s="19">
        <v>697</v>
      </c>
      <c r="AI31" s="19">
        <v>119</v>
      </c>
      <c r="AJ31" s="19">
        <v>173</v>
      </c>
      <c r="AK31" s="19">
        <v>8</v>
      </c>
      <c r="AL31" s="19"/>
      <c r="AM31" s="19"/>
      <c r="AN31" s="19"/>
      <c r="AO31" s="19"/>
      <c r="AP31" s="19"/>
      <c r="AQ31" s="19">
        <v>9740</v>
      </c>
      <c r="AR31" s="19">
        <v>101530</v>
      </c>
      <c r="AS31" s="19">
        <v>118230</v>
      </c>
      <c r="AT31" s="19"/>
      <c r="AU31" s="19">
        <v>37460</v>
      </c>
      <c r="AV31" s="19">
        <v>1020</v>
      </c>
      <c r="AW31" s="20">
        <f t="shared" si="0"/>
        <v>544607</v>
      </c>
      <c r="AX31" s="21">
        <f t="shared" si="1"/>
        <v>155690</v>
      </c>
      <c r="AY31" s="22">
        <f t="shared" si="2"/>
        <v>388917</v>
      </c>
      <c r="AZ31" s="23">
        <f t="shared" si="3"/>
        <v>0.7141241298771408</v>
      </c>
      <c r="BA31" s="24">
        <v>1276</v>
      </c>
      <c r="BB31" s="25">
        <f t="shared" si="4"/>
        <v>426.80799373040753</v>
      </c>
    </row>
    <row r="32" spans="1:54" x14ac:dyDescent="0.2">
      <c r="A32" s="18" t="s">
        <v>19</v>
      </c>
      <c r="B32" s="19">
        <v>19480</v>
      </c>
      <c r="C32" s="19"/>
      <c r="D32" s="19">
        <v>35250</v>
      </c>
      <c r="E32" s="19">
        <v>31130</v>
      </c>
      <c r="F32" s="19"/>
      <c r="G32" s="19">
        <v>76590</v>
      </c>
      <c r="H32" s="19"/>
      <c r="I32" s="19"/>
      <c r="J32" s="19"/>
      <c r="K32" s="19">
        <v>1740</v>
      </c>
      <c r="L32" s="19">
        <v>180</v>
      </c>
      <c r="M32" s="19"/>
      <c r="N32" s="19">
        <v>55</v>
      </c>
      <c r="O32" s="19"/>
      <c r="P32" s="19"/>
      <c r="Q32" s="19"/>
      <c r="R32" s="19"/>
      <c r="S32" s="19"/>
      <c r="T32" s="19">
        <f>35+300</f>
        <v>335</v>
      </c>
      <c r="U32" s="19"/>
      <c r="V32" s="19"/>
      <c r="W32" s="19"/>
      <c r="X32" s="19"/>
      <c r="Y32" s="19">
        <f>26740+1780</f>
        <v>28520</v>
      </c>
      <c r="Z32" s="19"/>
      <c r="AA32" s="19">
        <v>63730</v>
      </c>
      <c r="AB32" s="19">
        <v>96670</v>
      </c>
      <c r="AC32" s="19">
        <v>8810</v>
      </c>
      <c r="AD32" s="19">
        <v>156</v>
      </c>
      <c r="AE32" s="19">
        <v>2490</v>
      </c>
      <c r="AF32" s="19"/>
      <c r="AG32" s="19">
        <v>500</v>
      </c>
      <c r="AH32" s="19">
        <v>1924</v>
      </c>
      <c r="AI32" s="19">
        <v>158</v>
      </c>
      <c r="AJ32" s="19"/>
      <c r="AK32" s="19"/>
      <c r="AL32" s="19">
        <v>1192</v>
      </c>
      <c r="AM32" s="19">
        <v>2690</v>
      </c>
      <c r="AN32" s="19">
        <v>2290</v>
      </c>
      <c r="AO32" s="19"/>
      <c r="AP32" s="19"/>
      <c r="AQ32" s="19">
        <v>13870</v>
      </c>
      <c r="AR32" s="19">
        <v>63500</v>
      </c>
      <c r="AS32" s="19">
        <v>133350</v>
      </c>
      <c r="AT32" s="19"/>
      <c r="AU32" s="19">
        <v>49320</v>
      </c>
      <c r="AV32" s="19">
        <f>43+1640</f>
        <v>1683</v>
      </c>
      <c r="AW32" s="20">
        <f t="shared" si="0"/>
        <v>635613</v>
      </c>
      <c r="AX32" s="21">
        <f t="shared" si="1"/>
        <v>182670</v>
      </c>
      <c r="AY32" s="22">
        <f t="shared" si="2"/>
        <v>452943</v>
      </c>
      <c r="AZ32" s="23">
        <f t="shared" si="3"/>
        <v>0.71260814363457015</v>
      </c>
      <c r="BA32" s="24">
        <v>1596</v>
      </c>
      <c r="BB32" s="25">
        <f t="shared" si="4"/>
        <v>398.25375939849624</v>
      </c>
    </row>
    <row r="33" spans="1:54" x14ac:dyDescent="0.2">
      <c r="A33" s="18" t="s">
        <v>49</v>
      </c>
      <c r="B33" s="19">
        <v>36530</v>
      </c>
      <c r="C33" s="19"/>
      <c r="D33" s="19">
        <v>41940</v>
      </c>
      <c r="E33" s="19">
        <v>16400</v>
      </c>
      <c r="F33" s="19"/>
      <c r="G33" s="19">
        <v>74110</v>
      </c>
      <c r="H33" s="19">
        <v>136</v>
      </c>
      <c r="I33" s="19">
        <v>74</v>
      </c>
      <c r="J33" s="19">
        <v>50</v>
      </c>
      <c r="K33" s="19">
        <v>650</v>
      </c>
      <c r="L33" s="19">
        <v>650</v>
      </c>
      <c r="M33" s="19">
        <v>10</v>
      </c>
      <c r="N33" s="19">
        <v>12</v>
      </c>
      <c r="O33" s="19">
        <v>4</v>
      </c>
      <c r="P33" s="19">
        <v>111</v>
      </c>
      <c r="Q33" s="19"/>
      <c r="R33" s="19"/>
      <c r="S33" s="19"/>
      <c r="T33" s="19"/>
      <c r="U33" s="19"/>
      <c r="V33" s="19"/>
      <c r="W33" s="19">
        <v>50</v>
      </c>
      <c r="X33" s="19"/>
      <c r="Y33" s="19">
        <v>23800</v>
      </c>
      <c r="Z33" s="19">
        <v>330</v>
      </c>
      <c r="AA33" s="19">
        <v>34570</v>
      </c>
      <c r="AB33" s="19">
        <v>59230</v>
      </c>
      <c r="AC33" s="19">
        <v>12605</v>
      </c>
      <c r="AD33" s="19"/>
      <c r="AE33" s="19"/>
      <c r="AF33" s="19">
        <v>170</v>
      </c>
      <c r="AG33" s="19">
        <v>450</v>
      </c>
      <c r="AH33" s="19">
        <v>1065</v>
      </c>
      <c r="AI33" s="19">
        <v>56</v>
      </c>
      <c r="AJ33" s="19">
        <v>84</v>
      </c>
      <c r="AK33" s="19">
        <v>6</v>
      </c>
      <c r="AL33" s="19"/>
      <c r="AM33" s="19"/>
      <c r="AN33" s="19"/>
      <c r="AO33" s="19"/>
      <c r="AP33" s="19">
        <v>1310</v>
      </c>
      <c r="AQ33" s="19">
        <v>8300</v>
      </c>
      <c r="AR33" s="19">
        <v>94360</v>
      </c>
      <c r="AS33" s="19">
        <v>181670</v>
      </c>
      <c r="AT33" s="19">
        <v>2760</v>
      </c>
      <c r="AU33" s="19">
        <v>28410</v>
      </c>
      <c r="AV33" s="19"/>
      <c r="AW33" s="20">
        <f t="shared" si="0"/>
        <v>619903</v>
      </c>
      <c r="AX33" s="21">
        <f t="shared" si="1"/>
        <v>210080</v>
      </c>
      <c r="AY33" s="22">
        <f t="shared" si="2"/>
        <v>409823</v>
      </c>
      <c r="AZ33" s="23">
        <f t="shared" si="3"/>
        <v>0.66110827016484841</v>
      </c>
      <c r="BA33" s="24">
        <v>1470</v>
      </c>
      <c r="BB33" s="25">
        <f t="shared" si="4"/>
        <v>421.7027210884354</v>
      </c>
    </row>
    <row r="34" spans="1:54" x14ac:dyDescent="0.2">
      <c r="A34" s="18" t="s">
        <v>41</v>
      </c>
      <c r="B34" s="19">
        <v>8000</v>
      </c>
      <c r="C34" s="19"/>
      <c r="D34" s="19">
        <v>51740</v>
      </c>
      <c r="E34" s="18"/>
      <c r="F34" s="19">
        <v>11000</v>
      </c>
      <c r="G34" s="19">
        <v>83020</v>
      </c>
      <c r="H34" s="19"/>
      <c r="I34" s="19"/>
      <c r="J34" s="19"/>
      <c r="K34" s="19">
        <v>1700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>
        <f>71040+17500</f>
        <v>88540</v>
      </c>
      <c r="AB34" s="19">
        <v>144940</v>
      </c>
      <c r="AC34" s="19">
        <v>9760</v>
      </c>
      <c r="AD34" s="19"/>
      <c r="AE34" s="19">
        <v>2200</v>
      </c>
      <c r="AF34" s="19">
        <v>760</v>
      </c>
      <c r="AG34" s="19"/>
      <c r="AH34" s="19"/>
      <c r="AI34" s="19"/>
      <c r="AJ34" s="19"/>
      <c r="AK34" s="19"/>
      <c r="AL34" s="19">
        <v>2600</v>
      </c>
      <c r="AM34" s="19">
        <v>3500</v>
      </c>
      <c r="AN34" s="19">
        <v>2190</v>
      </c>
      <c r="AO34" s="19">
        <v>26000</v>
      </c>
      <c r="AP34" s="19"/>
      <c r="AQ34" s="19">
        <v>9000</v>
      </c>
      <c r="AR34" s="19">
        <v>308280</v>
      </c>
      <c r="AS34" s="19">
        <v>116670</v>
      </c>
      <c r="AT34" s="19">
        <v>6440</v>
      </c>
      <c r="AU34" s="19">
        <v>87670</v>
      </c>
      <c r="AV34" s="19"/>
      <c r="AW34" s="20">
        <f t="shared" si="0"/>
        <v>964010</v>
      </c>
      <c r="AX34" s="21">
        <f t="shared" si="1"/>
        <v>204340</v>
      </c>
      <c r="AY34" s="22">
        <f t="shared" si="2"/>
        <v>759670</v>
      </c>
      <c r="AZ34" s="23">
        <f t="shared" si="3"/>
        <v>0.78803124448916506</v>
      </c>
      <c r="BA34" s="24">
        <v>1940</v>
      </c>
      <c r="BB34" s="25">
        <f t="shared" si="4"/>
        <v>496.91237113402065</v>
      </c>
    </row>
    <row r="35" spans="1:54" s="4" customFormat="1" x14ac:dyDescent="0.2">
      <c r="A35" s="18" t="s">
        <v>5</v>
      </c>
      <c r="B35" s="19">
        <v>157794.20000000001</v>
      </c>
      <c r="C35" s="19"/>
      <c r="D35" s="19">
        <v>57850</v>
      </c>
      <c r="E35" s="26">
        <v>54090.400000000001</v>
      </c>
      <c r="F35" s="26"/>
      <c r="G35" s="26">
        <v>119560.4</v>
      </c>
      <c r="H35" s="19"/>
      <c r="I35" s="19"/>
      <c r="J35" s="19"/>
      <c r="K35" s="26">
        <v>1513.2</v>
      </c>
      <c r="L35" s="19"/>
      <c r="M35" s="19"/>
      <c r="N35" s="19">
        <v>482</v>
      </c>
      <c r="O35" s="19"/>
      <c r="P35" s="26">
        <v>70.72</v>
      </c>
      <c r="Q35" s="19"/>
      <c r="R35" s="19"/>
      <c r="S35" s="19"/>
      <c r="T35" s="19">
        <v>20</v>
      </c>
      <c r="U35" s="19"/>
      <c r="V35" s="26">
        <v>228.8</v>
      </c>
      <c r="W35" s="19"/>
      <c r="X35" s="19"/>
      <c r="Y35" s="26">
        <v>45572.800000000003</v>
      </c>
      <c r="Z35" s="26">
        <v>161.20000000000002</v>
      </c>
      <c r="AA35" s="19">
        <v>56085</v>
      </c>
      <c r="AB35" s="19">
        <v>231640</v>
      </c>
      <c r="AC35" s="19">
        <v>14830</v>
      </c>
      <c r="AD35" s="26">
        <v>59.800000000000004</v>
      </c>
      <c r="AE35" s="26">
        <v>3775.2000000000003</v>
      </c>
      <c r="AF35" s="26">
        <v>347.6</v>
      </c>
      <c r="AG35" s="26">
        <v>364</v>
      </c>
      <c r="AH35" s="26">
        <v>1929.72</v>
      </c>
      <c r="AI35" s="19">
        <v>360</v>
      </c>
      <c r="AJ35" s="26">
        <v>921.4</v>
      </c>
      <c r="AK35" s="19"/>
      <c r="AL35" s="26">
        <v>2432.56</v>
      </c>
      <c r="AM35" s="26">
        <v>5735.6</v>
      </c>
      <c r="AN35" s="19">
        <v>10640</v>
      </c>
      <c r="AO35" s="19"/>
      <c r="AP35" s="26">
        <v>4396</v>
      </c>
      <c r="AQ35" s="26">
        <v>21720.400000000001</v>
      </c>
      <c r="AR35" s="26">
        <v>224045.6</v>
      </c>
      <c r="AS35" s="19">
        <v>458260</v>
      </c>
      <c r="AT35" s="19"/>
      <c r="AU35" s="26">
        <v>52067.6</v>
      </c>
      <c r="AV35" s="19">
        <v>64</v>
      </c>
      <c r="AW35" s="20">
        <f t="shared" si="0"/>
        <v>1527018.2000000002</v>
      </c>
      <c r="AX35" s="27">
        <f t="shared" si="1"/>
        <v>510327.6</v>
      </c>
      <c r="AY35" s="28">
        <f t="shared" si="2"/>
        <v>1016690.6000000002</v>
      </c>
      <c r="AZ35" s="29">
        <f t="shared" si="3"/>
        <v>0.66580123275544467</v>
      </c>
      <c r="BA35" s="30">
        <v>1926</v>
      </c>
      <c r="BB35" s="25">
        <f t="shared" si="4"/>
        <v>792.84434060228466</v>
      </c>
    </row>
    <row r="36" spans="1:54" s="4" customFormat="1" x14ac:dyDescent="0.2">
      <c r="A36" s="18" t="s">
        <v>61</v>
      </c>
      <c r="B36" s="19">
        <v>7765.2</v>
      </c>
      <c r="C36" s="19"/>
      <c r="D36" s="19">
        <v>11380</v>
      </c>
      <c r="E36" s="26">
        <v>12482.4</v>
      </c>
      <c r="F36" s="26"/>
      <c r="G36" s="26">
        <v>21112.400000000001</v>
      </c>
      <c r="H36" s="19"/>
      <c r="I36" s="19"/>
      <c r="J36" s="19"/>
      <c r="K36" s="26">
        <v>349.2</v>
      </c>
      <c r="L36" s="19"/>
      <c r="M36" s="19"/>
      <c r="N36" s="19"/>
      <c r="O36" s="19"/>
      <c r="P36" s="26">
        <v>16.32</v>
      </c>
      <c r="Q36" s="19"/>
      <c r="R36" s="19"/>
      <c r="S36" s="19"/>
      <c r="T36" s="19"/>
      <c r="U36" s="19"/>
      <c r="V36" s="26">
        <v>52.8</v>
      </c>
      <c r="W36" s="19"/>
      <c r="X36" s="19"/>
      <c r="Y36" s="26">
        <v>10516.8</v>
      </c>
      <c r="Z36" s="26">
        <v>37.199999999999996</v>
      </c>
      <c r="AA36" s="19">
        <v>15330</v>
      </c>
      <c r="AB36" s="19">
        <v>25560</v>
      </c>
      <c r="AC36" s="19">
        <v>2400</v>
      </c>
      <c r="AD36" s="26">
        <v>13.799999999999999</v>
      </c>
      <c r="AE36" s="26">
        <v>871.19999999999993</v>
      </c>
      <c r="AF36" s="26">
        <v>45.6</v>
      </c>
      <c r="AG36" s="26">
        <v>84</v>
      </c>
      <c r="AH36" s="26">
        <v>445.32</v>
      </c>
      <c r="AI36" s="19">
        <v>46</v>
      </c>
      <c r="AJ36" s="26">
        <v>140.4</v>
      </c>
      <c r="AK36" s="19"/>
      <c r="AL36" s="26">
        <v>561.36</v>
      </c>
      <c r="AM36" s="26">
        <v>1323.6</v>
      </c>
      <c r="AN36" s="19"/>
      <c r="AO36" s="19"/>
      <c r="AP36" s="26">
        <v>726</v>
      </c>
      <c r="AQ36" s="26">
        <v>5012.3999999999996</v>
      </c>
      <c r="AR36" s="26">
        <v>63503.6</v>
      </c>
      <c r="AS36" s="19">
        <v>24820</v>
      </c>
      <c r="AT36" s="19"/>
      <c r="AU36" s="26">
        <v>12015.6</v>
      </c>
      <c r="AV36" s="19"/>
      <c r="AW36" s="20">
        <f t="shared" si="0"/>
        <v>216611.20000000001</v>
      </c>
      <c r="AX36" s="27">
        <f t="shared" si="1"/>
        <v>36835.599999999999</v>
      </c>
      <c r="AY36" s="28">
        <f t="shared" si="2"/>
        <v>179775.6</v>
      </c>
      <c r="AZ36" s="29">
        <f t="shared" si="3"/>
        <v>0.82994600463872592</v>
      </c>
      <c r="BA36" s="30">
        <v>408</v>
      </c>
      <c r="BB36" s="25">
        <f t="shared" si="4"/>
        <v>530.90980392156871</v>
      </c>
    </row>
    <row r="37" spans="1:54" x14ac:dyDescent="0.2">
      <c r="A37" s="18" t="s">
        <v>18</v>
      </c>
      <c r="B37" s="19">
        <v>29060</v>
      </c>
      <c r="C37" s="19"/>
      <c r="D37" s="19">
        <v>31930</v>
      </c>
      <c r="E37" s="19"/>
      <c r="F37" s="19"/>
      <c r="G37" s="19">
        <v>74840</v>
      </c>
      <c r="H37" s="19"/>
      <c r="I37" s="19">
        <v>60</v>
      </c>
      <c r="J37" s="19"/>
      <c r="K37" s="19">
        <v>330</v>
      </c>
      <c r="L37" s="19"/>
      <c r="M37" s="19"/>
      <c r="N37" s="19">
        <v>180</v>
      </c>
      <c r="O37" s="19">
        <v>12</v>
      </c>
      <c r="P37" s="19">
        <v>159</v>
      </c>
      <c r="Q37" s="19"/>
      <c r="R37" s="19"/>
      <c r="S37" s="19"/>
      <c r="T37" s="19">
        <v>6</v>
      </c>
      <c r="U37" s="19"/>
      <c r="V37" s="19"/>
      <c r="W37" s="19"/>
      <c r="X37" s="19"/>
      <c r="Y37" s="19">
        <v>26140</v>
      </c>
      <c r="Z37" s="19">
        <v>70</v>
      </c>
      <c r="AA37" s="19">
        <v>39680</v>
      </c>
      <c r="AB37" s="19">
        <v>89030</v>
      </c>
      <c r="AC37" s="19">
        <v>8710</v>
      </c>
      <c r="AD37" s="19"/>
      <c r="AE37" s="19">
        <v>1270</v>
      </c>
      <c r="AF37" s="19">
        <v>180</v>
      </c>
      <c r="AG37" s="19">
        <v>200</v>
      </c>
      <c r="AH37" s="19">
        <v>656</v>
      </c>
      <c r="AI37" s="19">
        <v>367</v>
      </c>
      <c r="AJ37" s="19">
        <v>319</v>
      </c>
      <c r="AK37" s="19">
        <v>50</v>
      </c>
      <c r="AL37" s="19">
        <v>1069</v>
      </c>
      <c r="AM37" s="19">
        <v>3380</v>
      </c>
      <c r="AN37" s="19">
        <v>2670</v>
      </c>
      <c r="AO37" s="19">
        <v>23500</v>
      </c>
      <c r="AP37" s="19">
        <v>2220</v>
      </c>
      <c r="AQ37" s="19">
        <v>8500</v>
      </c>
      <c r="AR37" s="19">
        <v>217270</v>
      </c>
      <c r="AS37" s="19">
        <v>106220</v>
      </c>
      <c r="AT37" s="19"/>
      <c r="AU37" s="19">
        <v>21720</v>
      </c>
      <c r="AV37" s="19">
        <v>40</v>
      </c>
      <c r="AW37" s="20">
        <f t="shared" si="0"/>
        <v>689838</v>
      </c>
      <c r="AX37" s="21">
        <f t="shared" si="1"/>
        <v>127940</v>
      </c>
      <c r="AY37" s="22">
        <f t="shared" si="2"/>
        <v>561898</v>
      </c>
      <c r="AZ37" s="23">
        <f t="shared" si="3"/>
        <v>0.81453616646227089</v>
      </c>
      <c r="BA37" s="24">
        <v>1346</v>
      </c>
      <c r="BB37" s="25">
        <f t="shared" si="4"/>
        <v>512.50965824665673</v>
      </c>
    </row>
    <row r="38" spans="1:54" x14ac:dyDescent="0.2">
      <c r="A38" s="18" t="s">
        <v>60</v>
      </c>
      <c r="B38" s="19"/>
      <c r="C38" s="19"/>
      <c r="D38" s="19">
        <v>14950</v>
      </c>
      <c r="E38" s="19">
        <v>10730</v>
      </c>
      <c r="F38" s="19"/>
      <c r="G38" s="19">
        <v>24640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>
        <v>260</v>
      </c>
      <c r="U38" s="19"/>
      <c r="V38" s="19"/>
      <c r="W38" s="19"/>
      <c r="X38" s="19"/>
      <c r="Y38" s="19">
        <v>15800</v>
      </c>
      <c r="Z38" s="19"/>
      <c r="AA38" s="19">
        <v>16990</v>
      </c>
      <c r="AB38" s="19">
        <v>27720</v>
      </c>
      <c r="AC38" s="19"/>
      <c r="AD38" s="19"/>
      <c r="AE38" s="19"/>
      <c r="AF38" s="19">
        <v>160</v>
      </c>
      <c r="AG38" s="19">
        <v>150</v>
      </c>
      <c r="AH38" s="19"/>
      <c r="AI38" s="19">
        <v>45</v>
      </c>
      <c r="AJ38" s="19">
        <v>57</v>
      </c>
      <c r="AK38" s="19">
        <v>3</v>
      </c>
      <c r="AL38" s="19"/>
      <c r="AM38" s="19"/>
      <c r="AN38" s="19"/>
      <c r="AO38" s="19"/>
      <c r="AP38" s="19"/>
      <c r="AQ38" s="19">
        <v>8630</v>
      </c>
      <c r="AR38" s="19">
        <v>27090</v>
      </c>
      <c r="AS38" s="19">
        <v>41845</v>
      </c>
      <c r="AT38" s="19"/>
      <c r="AU38" s="19">
        <v>19480</v>
      </c>
      <c r="AV38" s="19">
        <v>1420</v>
      </c>
      <c r="AW38" s="20">
        <f t="shared" si="0"/>
        <v>209970</v>
      </c>
      <c r="AX38" s="21">
        <f t="shared" si="1"/>
        <v>61325</v>
      </c>
      <c r="AY38" s="22">
        <f t="shared" si="2"/>
        <v>148645</v>
      </c>
      <c r="AZ38" s="23">
        <f t="shared" si="3"/>
        <v>0.70793446682859451</v>
      </c>
      <c r="BA38" s="24">
        <v>533</v>
      </c>
      <c r="BB38" s="25">
        <f t="shared" si="4"/>
        <v>393.93996247654786</v>
      </c>
    </row>
    <row r="39" spans="1:54" s="4" customFormat="1" x14ac:dyDescent="0.2">
      <c r="A39" s="18" t="s">
        <v>62</v>
      </c>
      <c r="B39" s="19">
        <v>24074.600000000002</v>
      </c>
      <c r="C39" s="19"/>
      <c r="D39" s="19">
        <v>24080</v>
      </c>
      <c r="E39" s="26">
        <v>27045.200000000001</v>
      </c>
      <c r="F39" s="26"/>
      <c r="G39" s="26">
        <v>50855.199999999997</v>
      </c>
      <c r="H39" s="19"/>
      <c r="I39" s="19"/>
      <c r="J39" s="19"/>
      <c r="K39" s="26">
        <v>756.6</v>
      </c>
      <c r="L39" s="19"/>
      <c r="M39" s="19"/>
      <c r="N39" s="19"/>
      <c r="O39" s="19"/>
      <c r="P39" s="26">
        <v>35.36</v>
      </c>
      <c r="Q39" s="19"/>
      <c r="R39" s="19"/>
      <c r="S39" s="19"/>
      <c r="T39" s="19">
        <v>40</v>
      </c>
      <c r="U39" s="19"/>
      <c r="V39" s="26">
        <v>114.4</v>
      </c>
      <c r="W39" s="19"/>
      <c r="X39" s="19"/>
      <c r="Y39" s="26">
        <v>22786.400000000001</v>
      </c>
      <c r="Z39" s="26">
        <v>80.600000000000009</v>
      </c>
      <c r="AA39" s="19">
        <v>34550</v>
      </c>
      <c r="AB39" s="19">
        <v>78840</v>
      </c>
      <c r="AC39" s="19">
        <v>4045</v>
      </c>
      <c r="AD39" s="26">
        <v>29.900000000000002</v>
      </c>
      <c r="AE39" s="26">
        <v>1887.6000000000001</v>
      </c>
      <c r="AF39" s="26">
        <v>98.8</v>
      </c>
      <c r="AG39" s="26">
        <v>182</v>
      </c>
      <c r="AH39" s="26">
        <v>964.86</v>
      </c>
      <c r="AI39" s="19">
        <v>46</v>
      </c>
      <c r="AJ39" s="26">
        <v>304.2</v>
      </c>
      <c r="AK39" s="19"/>
      <c r="AL39" s="26">
        <v>1216.28</v>
      </c>
      <c r="AM39" s="26">
        <v>2867.8</v>
      </c>
      <c r="AN39" s="19"/>
      <c r="AO39" s="19"/>
      <c r="AP39" s="26">
        <v>1573</v>
      </c>
      <c r="AQ39" s="26">
        <v>10860.2</v>
      </c>
      <c r="AR39" s="26">
        <v>111472.8</v>
      </c>
      <c r="AS39" s="19">
        <v>145050</v>
      </c>
      <c r="AT39" s="19"/>
      <c r="AU39" s="26">
        <v>26033.8</v>
      </c>
      <c r="AV39" s="19">
        <v>256</v>
      </c>
      <c r="AW39" s="20">
        <f t="shared" si="0"/>
        <v>570146.60000000009</v>
      </c>
      <c r="AX39" s="27">
        <f t="shared" si="1"/>
        <v>171083.8</v>
      </c>
      <c r="AY39" s="28">
        <f t="shared" si="2"/>
        <v>399062.8000000001</v>
      </c>
      <c r="AZ39" s="29">
        <f t="shared" si="3"/>
        <v>0.69993015831366889</v>
      </c>
      <c r="BA39" s="30">
        <v>939</v>
      </c>
      <c r="BB39" s="25">
        <f t="shared" si="4"/>
        <v>607.18487752928661</v>
      </c>
    </row>
    <row r="40" spans="1:54" x14ac:dyDescent="0.2">
      <c r="A40" s="18" t="s">
        <v>28</v>
      </c>
      <c r="B40" s="19">
        <v>77660</v>
      </c>
      <c r="C40" s="19"/>
      <c r="D40" s="19">
        <v>68520</v>
      </c>
      <c r="E40" s="19">
        <v>61200</v>
      </c>
      <c r="F40" s="19"/>
      <c r="G40" s="19">
        <v>140610</v>
      </c>
      <c r="H40" s="19"/>
      <c r="I40" s="19">
        <v>106</v>
      </c>
      <c r="J40" s="19"/>
      <c r="K40" s="19">
        <v>1970</v>
      </c>
      <c r="L40" s="19"/>
      <c r="M40" s="19"/>
      <c r="N40" s="19"/>
      <c r="O40" s="19"/>
      <c r="P40" s="19"/>
      <c r="Q40" s="19"/>
      <c r="R40" s="19"/>
      <c r="S40" s="19"/>
      <c r="T40" s="19">
        <v>8</v>
      </c>
      <c r="U40" s="19"/>
      <c r="V40" s="19"/>
      <c r="W40" s="19"/>
      <c r="X40" s="19"/>
      <c r="Y40" s="19">
        <v>12620</v>
      </c>
      <c r="Z40" s="19"/>
      <c r="AA40" s="19">
        <v>88300</v>
      </c>
      <c r="AB40" s="19">
        <v>234260</v>
      </c>
      <c r="AC40" s="19">
        <v>19245</v>
      </c>
      <c r="AD40" s="19"/>
      <c r="AE40" s="19"/>
      <c r="AF40" s="19">
        <v>420</v>
      </c>
      <c r="AG40" s="19">
        <v>650</v>
      </c>
      <c r="AH40" s="19">
        <v>2742</v>
      </c>
      <c r="AI40" s="19">
        <v>344</v>
      </c>
      <c r="AJ40" s="19">
        <v>264</v>
      </c>
      <c r="AK40" s="19">
        <v>14</v>
      </c>
      <c r="AL40" s="19"/>
      <c r="AM40" s="19"/>
      <c r="AN40" s="19"/>
      <c r="AO40" s="19"/>
      <c r="AP40" s="19"/>
      <c r="AQ40" s="19">
        <v>29530</v>
      </c>
      <c r="AR40" s="19">
        <v>207920</v>
      </c>
      <c r="AS40" s="19">
        <v>652370</v>
      </c>
      <c r="AT40" s="19">
        <v>29640</v>
      </c>
      <c r="AU40" s="19">
        <v>55790</v>
      </c>
      <c r="AV40" s="19">
        <v>50</v>
      </c>
      <c r="AW40" s="20">
        <f t="shared" si="0"/>
        <v>1684233</v>
      </c>
      <c r="AX40" s="21">
        <f t="shared" si="1"/>
        <v>708160</v>
      </c>
      <c r="AY40" s="22">
        <f t="shared" si="2"/>
        <v>976073</v>
      </c>
      <c r="AZ40" s="23">
        <f t="shared" si="3"/>
        <v>0.57953561057169645</v>
      </c>
      <c r="BA40" s="24">
        <v>3101</v>
      </c>
      <c r="BB40" s="25">
        <f t="shared" si="4"/>
        <v>543.12576588197351</v>
      </c>
    </row>
    <row r="41" spans="1:54" x14ac:dyDescent="0.2">
      <c r="A41" s="18" t="s">
        <v>55</v>
      </c>
      <c r="B41" s="19">
        <v>27970</v>
      </c>
      <c r="C41" s="19"/>
      <c r="D41" s="19">
        <v>4860</v>
      </c>
      <c r="E41" s="19">
        <v>13600</v>
      </c>
      <c r="F41" s="19"/>
      <c r="G41" s="19">
        <v>29240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36100</v>
      </c>
      <c r="AC41" s="19">
        <v>6440</v>
      </c>
      <c r="AD41" s="19"/>
      <c r="AE41" s="19">
        <v>700</v>
      </c>
      <c r="AF41" s="19">
        <v>110</v>
      </c>
      <c r="AG41" s="19">
        <v>200</v>
      </c>
      <c r="AH41" s="19"/>
      <c r="AI41" s="19"/>
      <c r="AJ41" s="19"/>
      <c r="AK41" s="19"/>
      <c r="AL41" s="19">
        <v>2200</v>
      </c>
      <c r="AM41" s="19">
        <v>1700</v>
      </c>
      <c r="AN41" s="19">
        <v>1200</v>
      </c>
      <c r="AO41" s="19"/>
      <c r="AP41" s="19"/>
      <c r="AQ41" s="19">
        <v>3950</v>
      </c>
      <c r="AR41" s="19"/>
      <c r="AS41" s="19">
        <v>43860</v>
      </c>
      <c r="AT41" s="19"/>
      <c r="AU41" s="19">
        <v>41730</v>
      </c>
      <c r="AV41" s="19"/>
      <c r="AW41" s="20">
        <f t="shared" si="0"/>
        <v>213860</v>
      </c>
      <c r="AX41" s="21">
        <f t="shared" si="1"/>
        <v>85590</v>
      </c>
      <c r="AY41" s="22">
        <f t="shared" si="2"/>
        <v>128270</v>
      </c>
      <c r="AZ41" s="23">
        <f t="shared" si="3"/>
        <v>0.59978490601327972</v>
      </c>
      <c r="BA41" s="24">
        <v>611</v>
      </c>
      <c r="BB41" s="25">
        <f t="shared" si="4"/>
        <v>350.01636661211131</v>
      </c>
    </row>
    <row r="42" spans="1:54" x14ac:dyDescent="0.2">
      <c r="A42" s="18" t="s">
        <v>20</v>
      </c>
      <c r="B42" s="19">
        <v>12030</v>
      </c>
      <c r="C42" s="19"/>
      <c r="D42" s="19">
        <v>45500</v>
      </c>
      <c r="E42" s="19">
        <v>22960</v>
      </c>
      <c r="F42" s="19"/>
      <c r="G42" s="19">
        <v>78990</v>
      </c>
      <c r="H42" s="19"/>
      <c r="I42" s="19"/>
      <c r="J42" s="19"/>
      <c r="K42" s="19">
        <v>1000</v>
      </c>
      <c r="L42" s="19"/>
      <c r="M42" s="19"/>
      <c r="N42" s="19">
        <v>15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>
        <v>21460</v>
      </c>
      <c r="Z42" s="19">
        <v>110</v>
      </c>
      <c r="AA42" s="19">
        <v>61600</v>
      </c>
      <c r="AB42" s="19">
        <v>103090</v>
      </c>
      <c r="AC42" s="19">
        <v>8500</v>
      </c>
      <c r="AD42" s="19"/>
      <c r="AE42" s="19">
        <v>1470</v>
      </c>
      <c r="AF42" s="19">
        <v>220</v>
      </c>
      <c r="AG42" s="19">
        <v>200</v>
      </c>
      <c r="AH42" s="19"/>
      <c r="AI42" s="19">
        <v>160</v>
      </c>
      <c r="AJ42" s="19">
        <v>117</v>
      </c>
      <c r="AK42" s="19">
        <v>14</v>
      </c>
      <c r="AL42" s="19">
        <v>1154</v>
      </c>
      <c r="AM42" s="19">
        <v>3800</v>
      </c>
      <c r="AN42" s="19">
        <v>3070</v>
      </c>
      <c r="AO42" s="19"/>
      <c r="AP42" s="19"/>
      <c r="AQ42" s="19"/>
      <c r="AR42" s="19">
        <v>234000</v>
      </c>
      <c r="AS42" s="19">
        <v>171250</v>
      </c>
      <c r="AT42" s="19">
        <v>22640</v>
      </c>
      <c r="AU42" s="19">
        <v>28660</v>
      </c>
      <c r="AV42" s="19"/>
      <c r="AW42" s="20">
        <f t="shared" si="0"/>
        <v>822010</v>
      </c>
      <c r="AX42" s="21">
        <f t="shared" si="1"/>
        <v>199910</v>
      </c>
      <c r="AY42" s="22">
        <f t="shared" si="2"/>
        <v>622100</v>
      </c>
      <c r="AZ42" s="23">
        <f t="shared" si="3"/>
        <v>0.75680344521356191</v>
      </c>
      <c r="BA42" s="24">
        <v>1541</v>
      </c>
      <c r="BB42" s="25">
        <f t="shared" si="4"/>
        <v>533.42634652822846</v>
      </c>
    </row>
    <row r="43" spans="1:54" x14ac:dyDescent="0.2">
      <c r="A43" s="18" t="s">
        <v>37</v>
      </c>
      <c r="B43" s="19"/>
      <c r="C43" s="19"/>
      <c r="D43" s="19">
        <v>12920</v>
      </c>
      <c r="E43" s="19">
        <v>8540</v>
      </c>
      <c r="F43" s="19"/>
      <c r="G43" s="19">
        <v>19100</v>
      </c>
      <c r="H43" s="19"/>
      <c r="I43" s="19"/>
      <c r="J43" s="19"/>
      <c r="K43" s="19">
        <v>500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>
        <v>7940</v>
      </c>
      <c r="Z43" s="19"/>
      <c r="AA43" s="19">
        <v>24840</v>
      </c>
      <c r="AB43" s="19"/>
      <c r="AC43" s="19">
        <v>5715</v>
      </c>
      <c r="AD43" s="19">
        <v>91</v>
      </c>
      <c r="AE43" s="19"/>
      <c r="AF43" s="19"/>
      <c r="AG43" s="19"/>
      <c r="AH43" s="19"/>
      <c r="AI43" s="19"/>
      <c r="AJ43" s="19"/>
      <c r="AK43" s="19"/>
      <c r="AL43" s="19">
        <v>617</v>
      </c>
      <c r="AM43" s="19"/>
      <c r="AN43" s="19">
        <v>960</v>
      </c>
      <c r="AO43" s="19"/>
      <c r="AP43" s="19"/>
      <c r="AQ43" s="19">
        <v>3880</v>
      </c>
      <c r="AR43" s="19">
        <v>19150</v>
      </c>
      <c r="AS43" s="19">
        <v>80220</v>
      </c>
      <c r="AT43" s="19"/>
      <c r="AU43" s="19">
        <v>17640</v>
      </c>
      <c r="AV43" s="19"/>
      <c r="AW43" s="20">
        <f t="shared" si="0"/>
        <v>202113</v>
      </c>
      <c r="AX43" s="21">
        <f t="shared" si="1"/>
        <v>97860</v>
      </c>
      <c r="AY43" s="22">
        <f t="shared" si="2"/>
        <v>104253</v>
      </c>
      <c r="AZ43" s="23">
        <f t="shared" si="3"/>
        <v>0.51581541019132859</v>
      </c>
      <c r="BA43" s="24">
        <v>458</v>
      </c>
      <c r="BB43" s="25">
        <f t="shared" si="4"/>
        <v>441.2947598253275</v>
      </c>
    </row>
    <row r="44" spans="1:54" x14ac:dyDescent="0.2">
      <c r="A44" s="18" t="s">
        <v>23</v>
      </c>
      <c r="B44" s="19">
        <v>37890</v>
      </c>
      <c r="C44" s="19"/>
      <c r="D44" s="19">
        <v>49630</v>
      </c>
      <c r="E44" s="19">
        <v>42040</v>
      </c>
      <c r="F44" s="19"/>
      <c r="G44" s="19">
        <v>96800</v>
      </c>
      <c r="H44" s="19">
        <v>57</v>
      </c>
      <c r="I44" s="19"/>
      <c r="J44" s="19"/>
      <c r="K44" s="19">
        <v>2840</v>
      </c>
      <c r="L44" s="19"/>
      <c r="M44" s="19"/>
      <c r="N44" s="19">
        <v>35</v>
      </c>
      <c r="O44" s="19"/>
      <c r="P44" s="19"/>
      <c r="Q44" s="19">
        <v>473</v>
      </c>
      <c r="R44" s="19"/>
      <c r="S44" s="19"/>
      <c r="T44" s="19"/>
      <c r="U44" s="19"/>
      <c r="V44" s="19">
        <v>1024</v>
      </c>
      <c r="W44" s="19"/>
      <c r="X44" s="19"/>
      <c r="Y44" s="19">
        <v>5020</v>
      </c>
      <c r="Z44" s="19">
        <v>500</v>
      </c>
      <c r="AA44" s="19">
        <v>69470</v>
      </c>
      <c r="AB44" s="19">
        <v>142620</v>
      </c>
      <c r="AC44" s="19">
        <v>240</v>
      </c>
      <c r="AD44" s="19"/>
      <c r="AE44" s="19">
        <v>2620</v>
      </c>
      <c r="AF44" s="19">
        <v>620</v>
      </c>
      <c r="AG44" s="19">
        <v>500</v>
      </c>
      <c r="AH44" s="19">
        <v>510</v>
      </c>
      <c r="AI44" s="19">
        <v>95</v>
      </c>
      <c r="AJ44" s="19">
        <v>223</v>
      </c>
      <c r="AK44" s="19"/>
      <c r="AL44" s="19">
        <v>3300</v>
      </c>
      <c r="AM44" s="19">
        <v>6600</v>
      </c>
      <c r="AN44" s="19">
        <v>5140</v>
      </c>
      <c r="AO44" s="19"/>
      <c r="AP44" s="19">
        <v>1030</v>
      </c>
      <c r="AQ44" s="19">
        <f>11150+14680</f>
        <v>25830</v>
      </c>
      <c r="AR44" s="19">
        <v>152730</v>
      </c>
      <c r="AS44" s="19">
        <v>113260</v>
      </c>
      <c r="AT44" s="19"/>
      <c r="AU44" s="19">
        <v>50100</v>
      </c>
      <c r="AV44" s="19"/>
      <c r="AW44" s="20">
        <f t="shared" si="0"/>
        <v>811197</v>
      </c>
      <c r="AX44" s="21">
        <f t="shared" si="1"/>
        <v>163360</v>
      </c>
      <c r="AY44" s="22">
        <f t="shared" si="2"/>
        <v>647837</v>
      </c>
      <c r="AZ44" s="23">
        <f t="shared" si="3"/>
        <v>0.79861858463480506</v>
      </c>
      <c r="BA44" s="24">
        <v>1685</v>
      </c>
      <c r="BB44" s="25">
        <f t="shared" si="4"/>
        <v>481.42255192878338</v>
      </c>
    </row>
    <row r="45" spans="1:54" x14ac:dyDescent="0.2">
      <c r="A45" s="18" t="s">
        <v>14</v>
      </c>
      <c r="B45" s="19">
        <v>8710</v>
      </c>
      <c r="C45" s="19"/>
      <c r="D45" s="19">
        <v>12930</v>
      </c>
      <c r="E45" s="19">
        <v>18560</v>
      </c>
      <c r="F45" s="19"/>
      <c r="G45" s="19">
        <v>47870</v>
      </c>
      <c r="H45" s="19"/>
      <c r="I45" s="19"/>
      <c r="J45" s="19"/>
      <c r="K45" s="19">
        <v>500</v>
      </c>
      <c r="L45" s="19"/>
      <c r="M45" s="19"/>
      <c r="N45" s="19"/>
      <c r="O45" s="19"/>
      <c r="P45" s="19"/>
      <c r="Q45" s="19"/>
      <c r="R45" s="19"/>
      <c r="S45" s="19"/>
      <c r="T45" s="19">
        <v>100</v>
      </c>
      <c r="U45" s="19"/>
      <c r="V45" s="19"/>
      <c r="W45" s="19"/>
      <c r="X45" s="19"/>
      <c r="Y45" s="19">
        <v>23460</v>
      </c>
      <c r="Z45" s="19"/>
      <c r="AA45" s="19">
        <v>22520</v>
      </c>
      <c r="AB45" s="19">
        <v>37560</v>
      </c>
      <c r="AC45" s="19">
        <v>2775</v>
      </c>
      <c r="AD45" s="19"/>
      <c r="AE45" s="19">
        <v>770</v>
      </c>
      <c r="AF45" s="19">
        <v>30</v>
      </c>
      <c r="AG45" s="19">
        <v>150</v>
      </c>
      <c r="AH45" s="19"/>
      <c r="AI45" s="19">
        <v>66</v>
      </c>
      <c r="AJ45" s="19">
        <v>52</v>
      </c>
      <c r="AK45" s="19"/>
      <c r="AL45" s="19">
        <v>1647</v>
      </c>
      <c r="AM45" s="19">
        <v>850</v>
      </c>
      <c r="AN45" s="19">
        <v>1480</v>
      </c>
      <c r="AO45" s="19"/>
      <c r="AP45" s="19"/>
      <c r="AQ45" s="19">
        <v>1910</v>
      </c>
      <c r="AR45" s="19">
        <v>103130</v>
      </c>
      <c r="AS45" s="19">
        <v>35390</v>
      </c>
      <c r="AT45" s="19">
        <v>3140</v>
      </c>
      <c r="AU45" s="19">
        <v>32940</v>
      </c>
      <c r="AV45" s="19">
        <v>490</v>
      </c>
      <c r="AW45" s="20">
        <f t="shared" si="0"/>
        <v>357030</v>
      </c>
      <c r="AX45" s="21">
        <f t="shared" si="1"/>
        <v>68330</v>
      </c>
      <c r="AY45" s="22">
        <f t="shared" si="2"/>
        <v>288700</v>
      </c>
      <c r="AZ45" s="23">
        <f t="shared" si="3"/>
        <v>0.80861552250511159</v>
      </c>
      <c r="BA45" s="24">
        <v>584</v>
      </c>
      <c r="BB45" s="25">
        <f t="shared" si="4"/>
        <v>611.35273972602738</v>
      </c>
    </row>
    <row r="46" spans="1:54" x14ac:dyDescent="0.2">
      <c r="A46" s="18" t="s">
        <v>32</v>
      </c>
      <c r="B46" s="19"/>
      <c r="C46" s="19"/>
      <c r="D46" s="19">
        <v>10680</v>
      </c>
      <c r="E46" s="19"/>
      <c r="F46" s="19"/>
      <c r="G46" s="19">
        <v>25590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>
        <v>18030</v>
      </c>
      <c r="AB46" s="19">
        <v>34070</v>
      </c>
      <c r="AC46" s="19">
        <v>3765</v>
      </c>
      <c r="AD46" s="19"/>
      <c r="AE46" s="19"/>
      <c r="AF46" s="19"/>
      <c r="AG46" s="19"/>
      <c r="AH46" s="19"/>
      <c r="AI46" s="19"/>
      <c r="AJ46" s="19"/>
      <c r="AK46" s="19"/>
      <c r="AL46" s="19"/>
      <c r="AM46" s="19">
        <v>6730</v>
      </c>
      <c r="AN46" s="19"/>
      <c r="AO46" s="19"/>
      <c r="AP46" s="19">
        <v>500</v>
      </c>
      <c r="AQ46" s="19"/>
      <c r="AR46" s="19">
        <v>5720</v>
      </c>
      <c r="AS46" s="19">
        <v>27830</v>
      </c>
      <c r="AT46" s="19"/>
      <c r="AU46" s="19">
        <v>5580</v>
      </c>
      <c r="AV46" s="19"/>
      <c r="AW46" s="20">
        <f t="shared" si="0"/>
        <v>138495</v>
      </c>
      <c r="AX46" s="21">
        <f t="shared" si="1"/>
        <v>33410</v>
      </c>
      <c r="AY46" s="22">
        <f t="shared" si="2"/>
        <v>105085</v>
      </c>
      <c r="AZ46" s="23">
        <f t="shared" si="3"/>
        <v>0.75876385429076865</v>
      </c>
      <c r="BA46" s="24">
        <v>492</v>
      </c>
      <c r="BB46" s="25">
        <f t="shared" si="4"/>
        <v>281.4939024390244</v>
      </c>
    </row>
    <row r="47" spans="1:54" s="4" customFormat="1" x14ac:dyDescent="0.2">
      <c r="A47" s="18" t="s">
        <v>66</v>
      </c>
      <c r="B47" s="19">
        <v>6471</v>
      </c>
      <c r="C47" s="19"/>
      <c r="D47" s="19">
        <v>10200</v>
      </c>
      <c r="E47" s="26">
        <v>10402</v>
      </c>
      <c r="F47" s="26"/>
      <c r="G47" s="26">
        <v>20502</v>
      </c>
      <c r="H47" s="19"/>
      <c r="I47" s="19"/>
      <c r="J47" s="19"/>
      <c r="K47" s="26">
        <v>291</v>
      </c>
      <c r="L47" s="19"/>
      <c r="M47" s="19"/>
      <c r="N47" s="19"/>
      <c r="O47" s="19"/>
      <c r="P47" s="26">
        <v>13.600000000000001</v>
      </c>
      <c r="Q47" s="19"/>
      <c r="R47" s="19"/>
      <c r="S47" s="19"/>
      <c r="T47" s="19"/>
      <c r="U47" s="19"/>
      <c r="V47" s="26">
        <v>44</v>
      </c>
      <c r="W47" s="19"/>
      <c r="X47" s="19"/>
      <c r="Y47" s="26">
        <v>8764</v>
      </c>
      <c r="Z47" s="26">
        <v>31</v>
      </c>
      <c r="AA47" s="19">
        <v>13970</v>
      </c>
      <c r="AB47" s="19">
        <v>31180</v>
      </c>
      <c r="AC47" s="19">
        <v>3530</v>
      </c>
      <c r="AD47" s="26">
        <v>11.5</v>
      </c>
      <c r="AE47" s="26">
        <v>726</v>
      </c>
      <c r="AF47" s="26">
        <v>38</v>
      </c>
      <c r="AG47" s="26">
        <v>70</v>
      </c>
      <c r="AH47" s="26">
        <v>371.1</v>
      </c>
      <c r="AI47" s="19">
        <v>46</v>
      </c>
      <c r="AJ47" s="26">
        <v>117</v>
      </c>
      <c r="AK47" s="19"/>
      <c r="AL47" s="26">
        <v>467.8</v>
      </c>
      <c r="AM47" s="26">
        <v>1103</v>
      </c>
      <c r="AN47" s="19"/>
      <c r="AO47" s="19"/>
      <c r="AP47" s="26">
        <v>605</v>
      </c>
      <c r="AQ47" s="26">
        <v>4177</v>
      </c>
      <c r="AR47" s="26">
        <v>54718</v>
      </c>
      <c r="AS47" s="19">
        <v>37490</v>
      </c>
      <c r="AT47" s="19"/>
      <c r="AU47" s="26">
        <v>10013</v>
      </c>
      <c r="AV47" s="19"/>
      <c r="AW47" s="20">
        <f t="shared" si="0"/>
        <v>215352</v>
      </c>
      <c r="AX47" s="27">
        <f t="shared" si="1"/>
        <v>47503</v>
      </c>
      <c r="AY47" s="28">
        <f t="shared" si="2"/>
        <v>167849</v>
      </c>
      <c r="AZ47" s="29">
        <f t="shared" si="3"/>
        <v>0.7794169545674059</v>
      </c>
      <c r="BA47" s="30">
        <v>341</v>
      </c>
      <c r="BB47" s="25">
        <f t="shared" si="4"/>
        <v>631.53079178885628</v>
      </c>
    </row>
    <row r="48" spans="1:54" s="2" customFormat="1" x14ac:dyDescent="0.2">
      <c r="A48" s="31" t="s">
        <v>86</v>
      </c>
      <c r="B48" s="20">
        <f t="shared" ref="B48:AO48" si="5">SUM(B4:B47)</f>
        <v>1991800</v>
      </c>
      <c r="C48" s="20">
        <f t="shared" si="5"/>
        <v>118580</v>
      </c>
      <c r="D48" s="20">
        <f t="shared" si="5"/>
        <v>2187990</v>
      </c>
      <c r="E48" s="20">
        <f t="shared" si="5"/>
        <v>1597519.9999999998</v>
      </c>
      <c r="F48" s="20">
        <f t="shared" si="5"/>
        <v>11000</v>
      </c>
      <c r="G48" s="20">
        <f t="shared" si="5"/>
        <v>4077030</v>
      </c>
      <c r="H48" s="20">
        <f t="shared" si="5"/>
        <v>193</v>
      </c>
      <c r="I48" s="20">
        <f t="shared" si="5"/>
        <v>1493</v>
      </c>
      <c r="J48" s="20">
        <f t="shared" si="5"/>
        <v>50</v>
      </c>
      <c r="K48" s="20">
        <f t="shared" si="5"/>
        <v>51159.999999999993</v>
      </c>
      <c r="L48" s="20">
        <f t="shared" si="5"/>
        <v>1360</v>
      </c>
      <c r="M48" s="20">
        <f t="shared" si="5"/>
        <v>10</v>
      </c>
      <c r="N48" s="20">
        <f t="shared" si="5"/>
        <v>4123</v>
      </c>
      <c r="O48" s="20">
        <f t="shared" si="5"/>
        <v>29</v>
      </c>
      <c r="P48" s="20">
        <f t="shared" si="5"/>
        <v>510.00000000000006</v>
      </c>
      <c r="Q48" s="20">
        <f t="shared" si="5"/>
        <v>1403</v>
      </c>
      <c r="R48" s="20">
        <f t="shared" si="5"/>
        <v>1860</v>
      </c>
      <c r="S48" s="20">
        <f t="shared" si="5"/>
        <v>670</v>
      </c>
      <c r="T48" s="20">
        <f t="shared" si="5"/>
        <v>2952</v>
      </c>
      <c r="U48" s="20">
        <f t="shared" si="5"/>
        <v>16970</v>
      </c>
      <c r="V48" s="20">
        <f t="shared" si="5"/>
        <v>3345.0000000000005</v>
      </c>
      <c r="W48" s="20">
        <f t="shared" si="5"/>
        <v>50</v>
      </c>
      <c r="X48" s="20">
        <f t="shared" si="5"/>
        <v>2750</v>
      </c>
      <c r="Y48" s="20">
        <f t="shared" si="5"/>
        <v>1387840</v>
      </c>
      <c r="Z48" s="20">
        <f t="shared" si="5"/>
        <v>3599.9999999999995</v>
      </c>
      <c r="AA48" s="20">
        <f t="shared" si="5"/>
        <v>2791770</v>
      </c>
      <c r="AB48" s="20">
        <f t="shared" si="5"/>
        <v>5903410</v>
      </c>
      <c r="AC48" s="20">
        <f t="shared" si="5"/>
        <v>431625</v>
      </c>
      <c r="AD48" s="20">
        <f t="shared" si="5"/>
        <v>5354</v>
      </c>
      <c r="AE48" s="20">
        <f t="shared" si="5"/>
        <v>118430</v>
      </c>
      <c r="AF48" s="20">
        <f t="shared" si="5"/>
        <v>9995</v>
      </c>
      <c r="AG48" s="20">
        <f t="shared" si="5"/>
        <v>12990</v>
      </c>
      <c r="AH48" s="20">
        <f t="shared" si="5"/>
        <v>55843</v>
      </c>
      <c r="AI48" s="20">
        <f t="shared" si="5"/>
        <v>7933</v>
      </c>
      <c r="AJ48" s="20">
        <f t="shared" si="5"/>
        <v>10865</v>
      </c>
      <c r="AK48" s="20">
        <f t="shared" si="5"/>
        <v>601</v>
      </c>
      <c r="AL48" s="20">
        <f t="shared" si="5"/>
        <v>80141</v>
      </c>
      <c r="AM48" s="20">
        <f t="shared" si="5"/>
        <v>202480</v>
      </c>
      <c r="AN48" s="20">
        <f t="shared" si="5"/>
        <v>154250</v>
      </c>
      <c r="AO48" s="20">
        <f t="shared" si="5"/>
        <v>78960</v>
      </c>
      <c r="AP48" s="20">
        <f t="shared" ref="AP48:AY50" si="6">SUM(AP4:AP47)</f>
        <v>22120</v>
      </c>
      <c r="AQ48" s="20">
        <f t="shared" si="6"/>
        <v>677350</v>
      </c>
      <c r="AR48" s="20">
        <f t="shared" si="6"/>
        <v>8032229.9999999991</v>
      </c>
      <c r="AS48" s="20">
        <f t="shared" si="6"/>
        <v>9063230</v>
      </c>
      <c r="AT48" s="20">
        <f t="shared" si="6"/>
        <v>577130</v>
      </c>
      <c r="AU48" s="20">
        <f t="shared" si="6"/>
        <v>2178610</v>
      </c>
      <c r="AV48" s="20">
        <f t="shared" si="6"/>
        <v>20209</v>
      </c>
      <c r="AW48" s="20">
        <f t="shared" si="6"/>
        <v>41899814.000000007</v>
      </c>
      <c r="AX48" s="32">
        <f t="shared" si="6"/>
        <v>11241840</v>
      </c>
      <c r="AY48" s="33">
        <f t="shared" si="6"/>
        <v>30657974.000000004</v>
      </c>
      <c r="AZ48" s="34">
        <f t="shared" si="3"/>
        <v>0.73169713832142547</v>
      </c>
      <c r="BA48" s="35">
        <f>SUM(BA4:BA47)</f>
        <v>78961</v>
      </c>
      <c r="BB48" s="40">
        <f t="shared" si="4"/>
        <v>530.63935360494429</v>
      </c>
    </row>
    <row r="49" spans="1:52" s="3" customForma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10"/>
    </row>
    <row r="50" spans="1:52" s="3" customFormat="1" ht="15" x14ac:dyDescent="0.25">
      <c r="A50" s="9"/>
      <c r="B50" s="6"/>
      <c r="C50" s="6"/>
      <c r="D50" s="6"/>
      <c r="E50" s="6"/>
      <c r="F50" s="6"/>
      <c r="G50" s="6"/>
      <c r="H50" s="6"/>
      <c r="I50" s="6"/>
      <c r="J50" s="10"/>
      <c r="K50" s="6"/>
      <c r="L50" s="6"/>
      <c r="M50" s="10"/>
      <c r="N50" s="6"/>
      <c r="O50" s="10"/>
      <c r="P50" s="10"/>
      <c r="Q50" s="10"/>
      <c r="R50" s="10"/>
      <c r="S50" s="6"/>
      <c r="T50" s="6"/>
      <c r="U50" s="6"/>
      <c r="V50" s="6"/>
      <c r="W50" s="6"/>
      <c r="X50" s="10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11"/>
      <c r="AX50" s="6"/>
      <c r="AY50" s="6"/>
      <c r="AZ50" s="5"/>
    </row>
    <row r="51" spans="1:52" s="3" customForma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10"/>
    </row>
    <row r="52" spans="1:52" s="3" customForma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10"/>
    </row>
    <row r="53" spans="1:52" s="3" customForma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10"/>
    </row>
    <row r="54" spans="1:52" s="3" customForma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10"/>
    </row>
    <row r="55" spans="1:52" s="3" customForma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10"/>
    </row>
    <row r="56" spans="1:52" s="3" customForma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10"/>
    </row>
    <row r="57" spans="1:52" s="3" customForma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10"/>
    </row>
    <row r="58" spans="1:52" s="3" customForma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</sheetData>
  <printOptions gridLines="1"/>
  <pageMargins left="0.23622047244094491" right="0.23622047244094491" top="0.35433070866141736" bottom="0.35433070866141736" header="0.31496062992125984" footer="0.31496062992125984"/>
  <pageSetup paperSize="9" scale="71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Galli</dc:creator>
  <cp:lastModifiedBy>Anna Galli</cp:lastModifiedBy>
  <cp:lastPrinted>2019-07-23T13:52:47Z</cp:lastPrinted>
  <dcterms:created xsi:type="dcterms:W3CDTF">2019-02-01T15:00:52Z</dcterms:created>
  <dcterms:modified xsi:type="dcterms:W3CDTF">2019-07-26T08:29:44Z</dcterms:modified>
</cp:coreProperties>
</file>